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IDA Inc\AIDA Inc Website New\Qualifier results\"/>
    </mc:Choice>
  </mc:AlternateContent>
  <xr:revisionPtr revIDLastSave="0" documentId="8_{E716E083-1E7D-48D1-8446-B9A12AB8FFE3}" xr6:coauthVersionLast="47" xr6:coauthVersionMax="47" xr10:uidLastSave="{00000000-0000-0000-0000-000000000000}"/>
  <bookViews>
    <workbookView xWindow="-108" yWindow="-108" windowWidth="23256" windowHeight="12456" tabRatio="823" firstSheet="5" activeTab="10" xr2:uid="{00000000-000D-0000-FFFF-FFFF00000000}"/>
  </bookViews>
  <sheets>
    <sheet name="Results" sheetId="66" r:id="rId1"/>
    <sheet name="Teachers" sheetId="83" r:id="rId2"/>
    <sheet name="Judges" sheetId="53" r:id="rId3"/>
    <sheet name="Sub-Minor Mixed 5 Years &amp; Under" sheetId="79" r:id="rId4"/>
    <sheet name="Sub-Minor Mixed 6 Years" sheetId="78" r:id="rId5"/>
    <sheet name="Sub-Minor Girls 7 Years &amp; Under" sheetId="77" r:id="rId6"/>
    <sheet name="Sub-Minor Girls 8 Years" sheetId="76" r:id="rId7"/>
    <sheet name="Minor Girls 9 Years" sheetId="80" r:id="rId8"/>
    <sheet name="Minor Boys 10 Years" sheetId="81" r:id="rId9"/>
    <sheet name="Minor Girls 10 years" sheetId="60" r:id="rId10"/>
    <sheet name="Junior Girls 11 Years" sheetId="82" r:id="rId11"/>
    <sheet name="Points System" sheetId="2" r:id="rId12"/>
  </sheets>
  <definedNames>
    <definedName name="_xlnm._FilterDatabase" localSheetId="10" hidden="1">'Junior Girls 11 Years'!$B$24:$J$24</definedName>
    <definedName name="_xlnm._FilterDatabase" localSheetId="8" hidden="1">'Minor Boys 10 Years'!$B$10:$J$12</definedName>
    <definedName name="_xlnm._FilterDatabase" localSheetId="9" hidden="1">'Minor Girls 10 years'!$B$29:$J$29</definedName>
    <definedName name="_xlnm._FilterDatabase" localSheetId="7" hidden="1">'Minor Girls 9 Years'!$B$24:$J$40</definedName>
    <definedName name="_xlnm._FilterDatabase" localSheetId="5" hidden="1">'Sub-Minor Girls 7 Years &amp; Under'!$B$21:$J$21</definedName>
    <definedName name="_xlnm._FilterDatabase" localSheetId="6" hidden="1">'Sub-Minor Girls 8 Years'!$B$21:$J$21</definedName>
    <definedName name="_xlnm._FilterDatabase" localSheetId="3" hidden="1">'Sub-Minor Mixed 5 Years &amp; Under'!$B$18:$J$18</definedName>
    <definedName name="_xlnm._FilterDatabase" localSheetId="4" hidden="1">'Sub-Minor Mixed 6 Years'!$B$17:$J$17</definedName>
    <definedName name="_xlnm.Print_Area" localSheetId="10">'Junior Girls 11 Years'!$A$63:$F$93</definedName>
    <definedName name="_xlnm.Print_Area" localSheetId="8">'Minor Boys 10 Years'!$A$21:$F$33</definedName>
    <definedName name="_xlnm.Print_Area" localSheetId="9">'Minor Girls 10 years'!$A$80:$F$113</definedName>
    <definedName name="_xlnm.Print_Area" localSheetId="7">'Minor Girls 9 Years'!$A$64:$F$93</definedName>
    <definedName name="_xlnm.Print_Area" localSheetId="5">'Sub-Minor Girls 7 Years &amp; Under'!$A$55:$F$81</definedName>
    <definedName name="_xlnm.Print_Area" localSheetId="6">'Sub-Minor Girls 8 Years'!$A$1:$Z$17</definedName>
    <definedName name="_xlnm.Print_Area" localSheetId="3">'Sub-Minor Mixed 5 Years &amp; Under'!$A$47:$F$71</definedName>
    <definedName name="_xlnm.Print_Area" localSheetId="4">'Sub-Minor Mixed 6 Years'!$A$45:$F$66</definedName>
    <definedName name="_xlnm.Print_Titles" localSheetId="10">'Junior Girls 11 Years'!$A:$D,'Junior Girls 11 Years'!$1:$1</definedName>
    <definedName name="_xlnm.Print_Titles" localSheetId="8">'Minor Boys 10 Years'!$A:$D,'Minor Boys 10 Years'!$1:$1</definedName>
    <definedName name="_xlnm.Print_Titles" localSheetId="9">'Minor Girls 10 years'!$A:$D,'Minor Girls 10 years'!$1:$1</definedName>
    <definedName name="_xlnm.Print_Titles" localSheetId="7">'Minor Girls 9 Years'!$A:$D,'Minor Girls 9 Years'!$1:$1</definedName>
    <definedName name="_xlnm.Print_Titles" localSheetId="5">'Sub-Minor Girls 7 Years &amp; Under'!$A:$D,'Sub-Minor Girls 7 Years &amp; Under'!$1:$1</definedName>
    <definedName name="_xlnm.Print_Titles" localSheetId="6">'Sub-Minor Girls 8 Years'!$A:$D,'Sub-Minor Girls 8 Years'!$1:$1</definedName>
    <definedName name="_xlnm.Print_Titles" localSheetId="3">'Sub-Minor Mixed 5 Years &amp; Under'!$A:$D,'Sub-Minor Mixed 5 Years &amp; Under'!$1:$1</definedName>
    <definedName name="_xlnm.Print_Titles" localSheetId="4">'Sub-Minor Mixed 6 Years'!$A:$D,'Sub-Minor Mixed 6 Years'!$1:$1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6" i="77" l="1"/>
  <c r="P16" i="77"/>
  <c r="I16" i="77"/>
  <c r="W15" i="77"/>
  <c r="P15" i="77"/>
  <c r="I15" i="77"/>
  <c r="A64" i="82"/>
  <c r="A44" i="82"/>
  <c r="W20" i="82"/>
  <c r="P20" i="82"/>
  <c r="I20" i="82"/>
  <c r="W19" i="82"/>
  <c r="P19" i="82"/>
  <c r="I19" i="82"/>
  <c r="W18" i="82"/>
  <c r="P18" i="82"/>
  <c r="I18" i="82"/>
  <c r="W17" i="82"/>
  <c r="P17" i="82"/>
  <c r="I17" i="82"/>
  <c r="W16" i="82"/>
  <c r="P16" i="82"/>
  <c r="I16" i="82"/>
  <c r="W15" i="82"/>
  <c r="P15" i="82"/>
  <c r="I15" i="82"/>
  <c r="W14" i="82"/>
  <c r="P14" i="82"/>
  <c r="I14" i="82"/>
  <c r="W13" i="82"/>
  <c r="P13" i="82"/>
  <c r="I13" i="82"/>
  <c r="W12" i="82"/>
  <c r="P12" i="82"/>
  <c r="I12" i="82"/>
  <c r="W11" i="82"/>
  <c r="P11" i="82"/>
  <c r="I11" i="82"/>
  <c r="W10" i="82"/>
  <c r="P10" i="82"/>
  <c r="I10" i="82"/>
  <c r="W9" i="82"/>
  <c r="P9" i="82"/>
  <c r="I9" i="82"/>
  <c r="W8" i="82"/>
  <c r="P8" i="82"/>
  <c r="I8" i="82"/>
  <c r="W7" i="82"/>
  <c r="P7" i="82"/>
  <c r="I7" i="82"/>
  <c r="W6" i="82"/>
  <c r="P6" i="82"/>
  <c r="I6" i="82"/>
  <c r="W5" i="82"/>
  <c r="P5" i="82"/>
  <c r="I5" i="82"/>
  <c r="T2" i="82"/>
  <c r="M2" i="82"/>
  <c r="F2" i="82"/>
  <c r="A22" i="81"/>
  <c r="A16" i="81"/>
  <c r="W6" i="81"/>
  <c r="P6" i="81"/>
  <c r="I6" i="81"/>
  <c r="W5" i="81"/>
  <c r="P5" i="81"/>
  <c r="I5" i="81"/>
  <c r="T2" i="81"/>
  <c r="M2" i="81"/>
  <c r="F2" i="81"/>
  <c r="A65" i="80"/>
  <c r="A45" i="80"/>
  <c r="W20" i="80"/>
  <c r="P20" i="80"/>
  <c r="I20" i="80"/>
  <c r="W19" i="80"/>
  <c r="P19" i="80"/>
  <c r="I19" i="80"/>
  <c r="W18" i="80"/>
  <c r="P18" i="80"/>
  <c r="I18" i="80"/>
  <c r="W17" i="80"/>
  <c r="P17" i="80"/>
  <c r="I17" i="80"/>
  <c r="W16" i="80"/>
  <c r="P16" i="80"/>
  <c r="I16" i="80"/>
  <c r="W15" i="80"/>
  <c r="P15" i="80"/>
  <c r="I15" i="80"/>
  <c r="W14" i="80"/>
  <c r="P14" i="80"/>
  <c r="I14" i="80"/>
  <c r="W13" i="80"/>
  <c r="P13" i="80"/>
  <c r="I13" i="80"/>
  <c r="W12" i="80"/>
  <c r="P12" i="80"/>
  <c r="I12" i="80"/>
  <c r="W11" i="80"/>
  <c r="P11" i="80"/>
  <c r="I11" i="80"/>
  <c r="W10" i="80"/>
  <c r="P10" i="80"/>
  <c r="I10" i="80"/>
  <c r="W9" i="80"/>
  <c r="P9" i="80"/>
  <c r="I9" i="80"/>
  <c r="W8" i="80"/>
  <c r="P8" i="80"/>
  <c r="I8" i="80"/>
  <c r="W7" i="80"/>
  <c r="P7" i="80"/>
  <c r="I7" i="80"/>
  <c r="W6" i="80"/>
  <c r="P6" i="80"/>
  <c r="I6" i="80"/>
  <c r="W5" i="80"/>
  <c r="P5" i="80"/>
  <c r="I5" i="80"/>
  <c r="T2" i="80"/>
  <c r="M2" i="80"/>
  <c r="F2" i="80"/>
  <c r="A48" i="79"/>
  <c r="A34" i="79"/>
  <c r="W14" i="79"/>
  <c r="P14" i="79"/>
  <c r="I14" i="79"/>
  <c r="W13" i="79"/>
  <c r="P13" i="79"/>
  <c r="I13" i="79"/>
  <c r="W12" i="79"/>
  <c r="P12" i="79"/>
  <c r="I12" i="79"/>
  <c r="W11" i="79"/>
  <c r="P11" i="79"/>
  <c r="I11" i="79"/>
  <c r="W10" i="79"/>
  <c r="P10" i="79"/>
  <c r="I10" i="79"/>
  <c r="W9" i="79"/>
  <c r="P9" i="79"/>
  <c r="I9" i="79"/>
  <c r="W8" i="79"/>
  <c r="P8" i="79"/>
  <c r="I8" i="79"/>
  <c r="W7" i="79"/>
  <c r="P7" i="79"/>
  <c r="I7" i="79"/>
  <c r="W6" i="79"/>
  <c r="P6" i="79"/>
  <c r="I6" i="79"/>
  <c r="W5" i="79"/>
  <c r="P5" i="79"/>
  <c r="I5" i="79"/>
  <c r="T2" i="79"/>
  <c r="M2" i="79"/>
  <c r="F2" i="79"/>
  <c r="A46" i="78"/>
  <c r="A32" i="78"/>
  <c r="W13" i="78"/>
  <c r="P13" i="78"/>
  <c r="I13" i="78"/>
  <c r="W12" i="78"/>
  <c r="P12" i="78"/>
  <c r="I12" i="78"/>
  <c r="W11" i="78"/>
  <c r="P11" i="78"/>
  <c r="I11" i="78"/>
  <c r="W10" i="78"/>
  <c r="P10" i="78"/>
  <c r="I10" i="78"/>
  <c r="W9" i="78"/>
  <c r="P9" i="78"/>
  <c r="I9" i="78"/>
  <c r="W8" i="78"/>
  <c r="P8" i="78"/>
  <c r="I8" i="78"/>
  <c r="W7" i="78"/>
  <c r="P7" i="78"/>
  <c r="I7" i="78"/>
  <c r="W6" i="78"/>
  <c r="P6" i="78"/>
  <c r="I6" i="78"/>
  <c r="W5" i="78"/>
  <c r="P5" i="78"/>
  <c r="I5" i="78"/>
  <c r="T2" i="78"/>
  <c r="M2" i="78"/>
  <c r="F2" i="78"/>
  <c r="A56" i="77"/>
  <c r="A39" i="77"/>
  <c r="W17" i="77"/>
  <c r="P17" i="77"/>
  <c r="I17" i="77"/>
  <c r="W14" i="77"/>
  <c r="P14" i="77"/>
  <c r="I14" i="77"/>
  <c r="W13" i="77"/>
  <c r="P13" i="77"/>
  <c r="I13" i="77"/>
  <c r="W12" i="77"/>
  <c r="P12" i="77"/>
  <c r="I12" i="77"/>
  <c r="W11" i="77"/>
  <c r="P11" i="77"/>
  <c r="I11" i="77"/>
  <c r="W10" i="77"/>
  <c r="P10" i="77"/>
  <c r="I10" i="77"/>
  <c r="W9" i="77"/>
  <c r="P9" i="77"/>
  <c r="I9" i="77"/>
  <c r="W8" i="77"/>
  <c r="P8" i="77"/>
  <c r="I8" i="77"/>
  <c r="W7" i="77"/>
  <c r="P7" i="77"/>
  <c r="I7" i="77"/>
  <c r="W6" i="77"/>
  <c r="P6" i="77"/>
  <c r="I6" i="77"/>
  <c r="W5" i="77"/>
  <c r="P5" i="77"/>
  <c r="I5" i="77"/>
  <c r="T2" i="77"/>
  <c r="M2" i="77"/>
  <c r="F2" i="77"/>
  <c r="T2" i="60"/>
  <c r="M2" i="60"/>
  <c r="F2" i="60"/>
  <c r="T2" i="76"/>
  <c r="M2" i="76"/>
  <c r="F2" i="76"/>
  <c r="Q8" i="66"/>
  <c r="R8" i="66"/>
  <c r="S8" i="66"/>
  <c r="Q9" i="66"/>
  <c r="R9" i="66"/>
  <c r="S9" i="66"/>
  <c r="Q10" i="66"/>
  <c r="R10" i="66"/>
  <c r="S10" i="66"/>
  <c r="Q11" i="66"/>
  <c r="R11" i="66"/>
  <c r="S11" i="66"/>
  <c r="Q12" i="66"/>
  <c r="R12" i="66"/>
  <c r="S12" i="66"/>
  <c r="Q13" i="66"/>
  <c r="R13" i="66"/>
  <c r="S13" i="66"/>
  <c r="Q14" i="66"/>
  <c r="R14" i="66"/>
  <c r="S14" i="66"/>
  <c r="Q15" i="66"/>
  <c r="R15" i="66"/>
  <c r="S15" i="66"/>
  <c r="Q16" i="66"/>
  <c r="R16" i="66"/>
  <c r="S16" i="66"/>
  <c r="Q17" i="66"/>
  <c r="R17" i="66"/>
  <c r="S17" i="66"/>
  <c r="Q18" i="66"/>
  <c r="R18" i="66"/>
  <c r="S18" i="66"/>
  <c r="Q19" i="66"/>
  <c r="R19" i="66"/>
  <c r="S19" i="66"/>
  <c r="Q20" i="66"/>
  <c r="R20" i="66"/>
  <c r="S20" i="66"/>
  <c r="Q21" i="66"/>
  <c r="R21" i="66"/>
  <c r="S21" i="66"/>
  <c r="Q22" i="66"/>
  <c r="R22" i="66"/>
  <c r="S22" i="66"/>
  <c r="A57" i="76"/>
  <c r="A40" i="76"/>
  <c r="W17" i="76"/>
  <c r="P17" i="76"/>
  <c r="I17" i="76"/>
  <c r="W16" i="76"/>
  <c r="P16" i="76"/>
  <c r="I16" i="76"/>
  <c r="W15" i="76"/>
  <c r="P15" i="76"/>
  <c r="I15" i="76"/>
  <c r="W14" i="76"/>
  <c r="P14" i="76"/>
  <c r="I14" i="76"/>
  <c r="W13" i="76"/>
  <c r="P13" i="76"/>
  <c r="I13" i="76"/>
  <c r="W12" i="76"/>
  <c r="P12" i="76"/>
  <c r="I12" i="76"/>
  <c r="W11" i="76"/>
  <c r="P11" i="76"/>
  <c r="I11" i="76"/>
  <c r="W10" i="76"/>
  <c r="P10" i="76"/>
  <c r="I10" i="76"/>
  <c r="W9" i="76"/>
  <c r="P9" i="76"/>
  <c r="I9" i="76"/>
  <c r="W8" i="76"/>
  <c r="P8" i="76"/>
  <c r="I8" i="76"/>
  <c r="W7" i="76"/>
  <c r="P7" i="76"/>
  <c r="I7" i="76"/>
  <c r="W6" i="76"/>
  <c r="P6" i="76"/>
  <c r="I6" i="76"/>
  <c r="W5" i="76"/>
  <c r="P5" i="76"/>
  <c r="I5" i="76"/>
  <c r="W24" i="60"/>
  <c r="P24" i="60"/>
  <c r="I24" i="60"/>
  <c r="W23" i="60"/>
  <c r="P23" i="60"/>
  <c r="I23" i="60"/>
  <c r="W22" i="60"/>
  <c r="P22" i="60"/>
  <c r="I22" i="60"/>
  <c r="W21" i="60"/>
  <c r="P21" i="60"/>
  <c r="I21" i="60"/>
  <c r="W20" i="60"/>
  <c r="P20" i="60"/>
  <c r="I20" i="60"/>
  <c r="W19" i="60"/>
  <c r="P19" i="60"/>
  <c r="I19" i="60"/>
  <c r="W18" i="60"/>
  <c r="P18" i="60"/>
  <c r="I18" i="60"/>
  <c r="W17" i="60"/>
  <c r="P17" i="60"/>
  <c r="I17" i="60"/>
  <c r="W16" i="60"/>
  <c r="P16" i="60"/>
  <c r="I16" i="60"/>
  <c r="W15" i="60"/>
  <c r="P15" i="60"/>
  <c r="I15" i="60"/>
  <c r="W14" i="60"/>
  <c r="P14" i="60"/>
  <c r="I14" i="60"/>
  <c r="W13" i="60"/>
  <c r="P13" i="60"/>
  <c r="I13" i="60"/>
  <c r="W12" i="60"/>
  <c r="P12" i="60"/>
  <c r="I12" i="60"/>
  <c r="W11" i="60"/>
  <c r="P11" i="60"/>
  <c r="I11" i="60"/>
  <c r="W10" i="60"/>
  <c r="P10" i="60"/>
  <c r="I10" i="60"/>
  <c r="W9" i="60"/>
  <c r="P9" i="60"/>
  <c r="I9" i="60"/>
  <c r="W8" i="60"/>
  <c r="P8" i="60"/>
  <c r="I8" i="60"/>
  <c r="W7" i="60"/>
  <c r="P7" i="60"/>
  <c r="I7" i="60"/>
  <c r="W6" i="60"/>
  <c r="P6" i="60"/>
  <c r="I6" i="60"/>
  <c r="J18" i="82" l="1"/>
  <c r="K18" i="82" s="1"/>
  <c r="X5" i="81"/>
  <c r="Y5" i="81" s="1"/>
  <c r="H12" i="81" s="1"/>
  <c r="X15" i="77"/>
  <c r="Y15" i="77" s="1"/>
  <c r="X16" i="77"/>
  <c r="H28" i="77" s="1"/>
  <c r="Q16" i="77"/>
  <c r="R16" i="77" s="1"/>
  <c r="Q15" i="77"/>
  <c r="R15" i="77" s="1"/>
  <c r="J15" i="77"/>
  <c r="K15" i="77" s="1"/>
  <c r="J16" i="77"/>
  <c r="K16" i="77" s="1"/>
  <c r="J10" i="78"/>
  <c r="K10" i="78" s="1"/>
  <c r="Q10" i="79"/>
  <c r="R10" i="79" s="1"/>
  <c r="G20" i="79" s="1"/>
  <c r="Q8" i="79"/>
  <c r="R8" i="79" s="1"/>
  <c r="G27" i="79" s="1"/>
  <c r="J5" i="79"/>
  <c r="K5" i="79" s="1"/>
  <c r="F23" i="79" s="1"/>
  <c r="X11" i="76"/>
  <c r="H24" i="76" s="1"/>
  <c r="J10" i="79"/>
  <c r="K10" i="79" s="1"/>
  <c r="F20" i="79" s="1"/>
  <c r="Q5" i="79"/>
  <c r="R5" i="79" s="1"/>
  <c r="G23" i="79" s="1"/>
  <c r="X10" i="79"/>
  <c r="Y10" i="79" s="1"/>
  <c r="H20" i="79" s="1"/>
  <c r="J11" i="79"/>
  <c r="Q11" i="79"/>
  <c r="R11" i="79" s="1"/>
  <c r="G25" i="79" s="1"/>
  <c r="X11" i="79"/>
  <c r="Y11" i="79" s="1"/>
  <c r="H25" i="79" s="1"/>
  <c r="J12" i="79"/>
  <c r="K12" i="79" s="1"/>
  <c r="F19" i="79" s="1"/>
  <c r="Q12" i="79"/>
  <c r="R12" i="79" s="1"/>
  <c r="G19" i="79" s="1"/>
  <c r="Q7" i="79"/>
  <c r="R7" i="79" s="1"/>
  <c r="G21" i="79" s="1"/>
  <c r="J6" i="79"/>
  <c r="F24" i="79" s="1"/>
  <c r="X9" i="79"/>
  <c r="H22" i="79" s="1"/>
  <c r="J13" i="79"/>
  <c r="K13" i="79" s="1"/>
  <c r="F28" i="79" s="1"/>
  <c r="J8" i="79"/>
  <c r="K8" i="79" s="1"/>
  <c r="X8" i="79"/>
  <c r="Y8" i="79" s="1"/>
  <c r="H27" i="79" s="1"/>
  <c r="J14" i="79"/>
  <c r="K14" i="79" s="1"/>
  <c r="Q9" i="79"/>
  <c r="R9" i="79" s="1"/>
  <c r="G22" i="79" s="1"/>
  <c r="X14" i="79"/>
  <c r="H26" i="79" s="1"/>
  <c r="Q9" i="82"/>
  <c r="R9" i="82" s="1"/>
  <c r="G34" i="82" s="1"/>
  <c r="J7" i="82"/>
  <c r="K7" i="82" s="1"/>
  <c r="F29" i="82" s="1"/>
  <c r="Q6" i="82"/>
  <c r="R6" i="82" s="1"/>
  <c r="G25" i="82" s="1"/>
  <c r="X13" i="82"/>
  <c r="Y13" i="82" s="1"/>
  <c r="J20" i="82"/>
  <c r="K20" i="82" s="1"/>
  <c r="J14" i="82"/>
  <c r="K14" i="82" s="1"/>
  <c r="Q19" i="82"/>
  <c r="R19" i="82" s="1"/>
  <c r="X11" i="82"/>
  <c r="Y11" i="82" s="1"/>
  <c r="Q14" i="82"/>
  <c r="R14" i="82" s="1"/>
  <c r="X19" i="82"/>
  <c r="Y19" i="82" s="1"/>
  <c r="J15" i="82"/>
  <c r="K15" i="82" s="1"/>
  <c r="X12" i="82"/>
  <c r="Y12" i="82" s="1"/>
  <c r="H39" i="82" s="1"/>
  <c r="Q15" i="82"/>
  <c r="R15" i="82" s="1"/>
  <c r="X20" i="82"/>
  <c r="X18" i="82"/>
  <c r="Y18" i="82" s="1"/>
  <c r="X5" i="82"/>
  <c r="Y5" i="82" s="1"/>
  <c r="H33" i="82" s="1"/>
  <c r="Q12" i="82"/>
  <c r="R12" i="82" s="1"/>
  <c r="J8" i="82"/>
  <c r="J13" i="82"/>
  <c r="K13" i="82" s="1"/>
  <c r="F40" i="82" s="1"/>
  <c r="X14" i="82"/>
  <c r="Y14" i="82" s="1"/>
  <c r="Q20" i="82"/>
  <c r="R20" i="82" s="1"/>
  <c r="Q13" i="82"/>
  <c r="R13" i="82" s="1"/>
  <c r="J16" i="82"/>
  <c r="X16" i="82"/>
  <c r="Y16" i="82" s="1"/>
  <c r="J5" i="82"/>
  <c r="K5" i="82" s="1"/>
  <c r="J10" i="82"/>
  <c r="Q17" i="82"/>
  <c r="R17" i="82" s="1"/>
  <c r="X6" i="82"/>
  <c r="Y6" i="82" s="1"/>
  <c r="H25" i="82" s="1"/>
  <c r="Q7" i="82"/>
  <c r="R7" i="82" s="1"/>
  <c r="G29" i="82" s="1"/>
  <c r="X9" i="82"/>
  <c r="Q10" i="82"/>
  <c r="R10" i="82" s="1"/>
  <c r="J11" i="82"/>
  <c r="K11" i="82" s="1"/>
  <c r="F30" i="82" s="1"/>
  <c r="X17" i="82"/>
  <c r="Y17" i="82" s="1"/>
  <c r="Q18" i="82"/>
  <c r="R18" i="82" s="1"/>
  <c r="J19" i="82"/>
  <c r="F28" i="82" s="1"/>
  <c r="X8" i="82"/>
  <c r="Y8" i="82" s="1"/>
  <c r="Q5" i="82"/>
  <c r="R5" i="82" s="1"/>
  <c r="G33" i="82" s="1"/>
  <c r="J6" i="82"/>
  <c r="Q8" i="82"/>
  <c r="R8" i="82" s="1"/>
  <c r="J9" i="82"/>
  <c r="K9" i="82" s="1"/>
  <c r="X15" i="82"/>
  <c r="Y15" i="82" s="1"/>
  <c r="Q16" i="82"/>
  <c r="R16" i="82" s="1"/>
  <c r="J17" i="82"/>
  <c r="X7" i="82"/>
  <c r="Y7" i="82" s="1"/>
  <c r="H29" i="82" s="1"/>
  <c r="X10" i="82"/>
  <c r="Y10" i="82" s="1"/>
  <c r="Q11" i="82"/>
  <c r="R11" i="82" s="1"/>
  <c r="J12" i="82"/>
  <c r="K12" i="82" s="1"/>
  <c r="F39" i="82" s="1"/>
  <c r="J6" i="81"/>
  <c r="K6" i="81" s="1"/>
  <c r="F11" i="81" s="1"/>
  <c r="Q5" i="81"/>
  <c r="R5" i="81" s="1"/>
  <c r="G12" i="81" s="1"/>
  <c r="Q6" i="81"/>
  <c r="R6" i="81" s="1"/>
  <c r="G11" i="81" s="1"/>
  <c r="X6" i="81"/>
  <c r="Y6" i="81" s="1"/>
  <c r="H11" i="81" s="1"/>
  <c r="J5" i="81"/>
  <c r="K5" i="81" s="1"/>
  <c r="Q6" i="80"/>
  <c r="R6" i="80" s="1"/>
  <c r="G29" i="80" s="1"/>
  <c r="X5" i="80"/>
  <c r="H31" i="80" s="1"/>
  <c r="J7" i="80"/>
  <c r="K7" i="80" s="1"/>
  <c r="F35" i="80" s="1"/>
  <c r="J9" i="80"/>
  <c r="K9" i="80" s="1"/>
  <c r="F40" i="80" s="1"/>
  <c r="X13" i="80"/>
  <c r="Y13" i="80" s="1"/>
  <c r="Q11" i="80"/>
  <c r="G39" i="80" s="1"/>
  <c r="J14" i="80"/>
  <c r="F37" i="80" s="1"/>
  <c r="Q19" i="80"/>
  <c r="R19" i="80" s="1"/>
  <c r="J8" i="80"/>
  <c r="Q16" i="80"/>
  <c r="R16" i="80" s="1"/>
  <c r="X17" i="80"/>
  <c r="Y17" i="80" s="1"/>
  <c r="X11" i="80"/>
  <c r="Y11" i="80" s="1"/>
  <c r="Q14" i="80"/>
  <c r="R14" i="80" s="1"/>
  <c r="J17" i="80"/>
  <c r="K17" i="80" s="1"/>
  <c r="F30" i="80" s="1"/>
  <c r="X19" i="80"/>
  <c r="Y19" i="80" s="1"/>
  <c r="J16" i="80"/>
  <c r="K16" i="80" s="1"/>
  <c r="Q10" i="80"/>
  <c r="R10" i="80" s="1"/>
  <c r="Q12" i="80"/>
  <c r="R12" i="80" s="1"/>
  <c r="G25" i="80" s="1"/>
  <c r="J15" i="80"/>
  <c r="Q20" i="80"/>
  <c r="R20" i="80" s="1"/>
  <c r="J12" i="80"/>
  <c r="K12" i="80" s="1"/>
  <c r="F25" i="80" s="1"/>
  <c r="Q15" i="80"/>
  <c r="R15" i="80" s="1"/>
  <c r="X12" i="80"/>
  <c r="Y12" i="80" s="1"/>
  <c r="X20" i="80"/>
  <c r="Y20" i="80" s="1"/>
  <c r="J20" i="80"/>
  <c r="F28" i="80" s="1"/>
  <c r="Q8" i="80"/>
  <c r="R8" i="80" s="1"/>
  <c r="J19" i="80"/>
  <c r="K19" i="80" s="1"/>
  <c r="J13" i="80"/>
  <c r="K13" i="80" s="1"/>
  <c r="F38" i="80" s="1"/>
  <c r="X15" i="80"/>
  <c r="Y15" i="80" s="1"/>
  <c r="X7" i="80"/>
  <c r="Y7" i="80" s="1"/>
  <c r="H35" i="80" s="1"/>
  <c r="X10" i="80"/>
  <c r="Y10" i="80" s="1"/>
  <c r="Q13" i="80"/>
  <c r="R13" i="80" s="1"/>
  <c r="X18" i="80"/>
  <c r="Y18" i="80" s="1"/>
  <c r="X8" i="80"/>
  <c r="Y8" i="80" s="1"/>
  <c r="H34" i="80" s="1"/>
  <c r="J10" i="80"/>
  <c r="K10" i="80" s="1"/>
  <c r="J18" i="80"/>
  <c r="K18" i="80" s="1"/>
  <c r="Q9" i="80"/>
  <c r="R9" i="80" s="1"/>
  <c r="X16" i="80"/>
  <c r="Y16" i="80" s="1"/>
  <c r="Q17" i="80"/>
  <c r="R17" i="80" s="1"/>
  <c r="J5" i="80"/>
  <c r="K5" i="80" s="1"/>
  <c r="X14" i="80"/>
  <c r="H33" i="80" s="1"/>
  <c r="J11" i="80"/>
  <c r="K11" i="80" s="1"/>
  <c r="F39" i="80" s="1"/>
  <c r="Q18" i="80"/>
  <c r="R18" i="80" s="1"/>
  <c r="Q7" i="80"/>
  <c r="G35" i="80" s="1"/>
  <c r="X9" i="80"/>
  <c r="Y9" i="80" s="1"/>
  <c r="Q5" i="80"/>
  <c r="R5" i="80" s="1"/>
  <c r="G31" i="80" s="1"/>
  <c r="J6" i="80"/>
  <c r="K6" i="80" s="1"/>
  <c r="X6" i="80"/>
  <c r="Y6" i="80" s="1"/>
  <c r="H29" i="80" s="1"/>
  <c r="Q13" i="79"/>
  <c r="R13" i="79" s="1"/>
  <c r="G28" i="79" s="1"/>
  <c r="X7" i="79"/>
  <c r="Y7" i="79" s="1"/>
  <c r="H21" i="79" s="1"/>
  <c r="Q6" i="79"/>
  <c r="R6" i="79" s="1"/>
  <c r="G24" i="79" s="1"/>
  <c r="J7" i="79"/>
  <c r="K7" i="79" s="1"/>
  <c r="X13" i="79"/>
  <c r="Y13" i="79" s="1"/>
  <c r="H28" i="79" s="1"/>
  <c r="Q14" i="79"/>
  <c r="R14" i="79" s="1"/>
  <c r="G26" i="79" s="1"/>
  <c r="X12" i="79"/>
  <c r="Y12" i="79" s="1"/>
  <c r="H19" i="79" s="1"/>
  <c r="J9" i="79"/>
  <c r="K9" i="79" s="1"/>
  <c r="X5" i="79"/>
  <c r="Y5" i="79" s="1"/>
  <c r="H23" i="79" s="1"/>
  <c r="X6" i="79"/>
  <c r="Y6" i="79" s="1"/>
  <c r="H24" i="79" s="1"/>
  <c r="J12" i="78"/>
  <c r="K12" i="78" s="1"/>
  <c r="X6" i="78"/>
  <c r="H25" i="78" s="1"/>
  <c r="Q12" i="78"/>
  <c r="R12" i="78" s="1"/>
  <c r="X12" i="78"/>
  <c r="Y12" i="78" s="1"/>
  <c r="J13" i="78"/>
  <c r="K13" i="78" s="1"/>
  <c r="F21" i="78" s="1"/>
  <c r="J11" i="78"/>
  <c r="K11" i="78" s="1"/>
  <c r="X9" i="78"/>
  <c r="J8" i="78"/>
  <c r="K8" i="78" s="1"/>
  <c r="X10" i="78"/>
  <c r="Y10" i="78" s="1"/>
  <c r="Q13" i="78"/>
  <c r="R13" i="78" s="1"/>
  <c r="X13" i="78"/>
  <c r="Y13" i="78" s="1"/>
  <c r="Q7" i="78"/>
  <c r="R7" i="78" s="1"/>
  <c r="G24" i="78" s="1"/>
  <c r="Q10" i="78"/>
  <c r="R10" i="78" s="1"/>
  <c r="J6" i="78"/>
  <c r="K6" i="78" s="1"/>
  <c r="Q11" i="78"/>
  <c r="R11" i="78" s="1"/>
  <c r="J7" i="78"/>
  <c r="K7" i="78" s="1"/>
  <c r="Q6" i="78"/>
  <c r="R6" i="78" s="1"/>
  <c r="G25" i="78" s="1"/>
  <c r="X11" i="78"/>
  <c r="Y11" i="78" s="1"/>
  <c r="Q8" i="78"/>
  <c r="R8" i="78" s="1"/>
  <c r="X5" i="78"/>
  <c r="Y5" i="78" s="1"/>
  <c r="H20" i="78" s="1"/>
  <c r="J9" i="78"/>
  <c r="K9" i="78" s="1"/>
  <c r="X8" i="78"/>
  <c r="Y8" i="78" s="1"/>
  <c r="X7" i="78"/>
  <c r="Y7" i="78" s="1"/>
  <c r="H24" i="78" s="1"/>
  <c r="Q9" i="78"/>
  <c r="R9" i="78" s="1"/>
  <c r="Q5" i="78"/>
  <c r="R5" i="78" s="1"/>
  <c r="G20" i="78" s="1"/>
  <c r="J5" i="78"/>
  <c r="K5" i="78" s="1"/>
  <c r="J8" i="77"/>
  <c r="K8" i="77" s="1"/>
  <c r="F31" i="77" s="1"/>
  <c r="X9" i="77"/>
  <c r="Y9" i="77" s="1"/>
  <c r="H33" i="77" s="1"/>
  <c r="Q10" i="77"/>
  <c r="R10" i="77" s="1"/>
  <c r="G23" i="77" s="1"/>
  <c r="X10" i="77"/>
  <c r="Y10" i="77" s="1"/>
  <c r="H23" i="77" s="1"/>
  <c r="J13" i="77"/>
  <c r="K13" i="77" s="1"/>
  <c r="F29" i="77" s="1"/>
  <c r="X8" i="77"/>
  <c r="Y8" i="77" s="1"/>
  <c r="H31" i="77" s="1"/>
  <c r="Q13" i="77"/>
  <c r="X11" i="77"/>
  <c r="J12" i="77"/>
  <c r="K12" i="77" s="1"/>
  <c r="Q12" i="77"/>
  <c r="R12" i="77" s="1"/>
  <c r="J6" i="77"/>
  <c r="K6" i="77" s="1"/>
  <c r="F30" i="77" s="1"/>
  <c r="Q14" i="77"/>
  <c r="R14" i="77" s="1"/>
  <c r="Q17" i="77"/>
  <c r="R17" i="77" s="1"/>
  <c r="G24" i="77" s="1"/>
  <c r="J10" i="77"/>
  <c r="K10" i="77" s="1"/>
  <c r="F23" i="77" s="1"/>
  <c r="J17" i="77"/>
  <c r="K17" i="77" s="1"/>
  <c r="F24" i="77" s="1"/>
  <c r="X12" i="77"/>
  <c r="Y12" i="77" s="1"/>
  <c r="Q9" i="77"/>
  <c r="G33" i="77" s="1"/>
  <c r="Q11" i="77"/>
  <c r="R11" i="77" s="1"/>
  <c r="J14" i="77"/>
  <c r="K14" i="77" s="1"/>
  <c r="F26" i="77" s="1"/>
  <c r="X17" i="77"/>
  <c r="Y17" i="77" s="1"/>
  <c r="H24" i="77" s="1"/>
  <c r="J7" i="77"/>
  <c r="K7" i="77" s="1"/>
  <c r="J5" i="77"/>
  <c r="K5" i="77" s="1"/>
  <c r="X13" i="77"/>
  <c r="Q6" i="77"/>
  <c r="R6" i="77" s="1"/>
  <c r="G30" i="77" s="1"/>
  <c r="Q7" i="77"/>
  <c r="R7" i="77" s="1"/>
  <c r="G22" i="77" s="1"/>
  <c r="Q5" i="77"/>
  <c r="R5" i="77" s="1"/>
  <c r="G34" i="77" s="1"/>
  <c r="J11" i="77"/>
  <c r="K11" i="77" s="1"/>
  <c r="F27" i="77" s="1"/>
  <c r="X5" i="77"/>
  <c r="Y5" i="77" s="1"/>
  <c r="H34" i="77" s="1"/>
  <c r="X6" i="77"/>
  <c r="H30" i="77" s="1"/>
  <c r="X7" i="77"/>
  <c r="Y7" i="77" s="1"/>
  <c r="H22" i="77" s="1"/>
  <c r="Q8" i="77"/>
  <c r="R8" i="77" s="1"/>
  <c r="G31" i="77" s="1"/>
  <c r="J9" i="77"/>
  <c r="K9" i="77" s="1"/>
  <c r="X14" i="77"/>
  <c r="Y14" i="77" s="1"/>
  <c r="J7" i="76"/>
  <c r="F26" i="76" s="1"/>
  <c r="X6" i="76"/>
  <c r="Y6" i="76" s="1"/>
  <c r="H31" i="76" s="1"/>
  <c r="X5" i="76"/>
  <c r="Y5" i="76" s="1"/>
  <c r="H29" i="76" s="1"/>
  <c r="X14" i="76"/>
  <c r="Y14" i="76" s="1"/>
  <c r="H27" i="76" s="1"/>
  <c r="J10" i="76"/>
  <c r="K10" i="76" s="1"/>
  <c r="X12" i="76"/>
  <c r="H34" i="76" s="1"/>
  <c r="Q15" i="76"/>
  <c r="R15" i="76" s="1"/>
  <c r="G33" i="76" s="1"/>
  <c r="Q9" i="76"/>
  <c r="R9" i="76" s="1"/>
  <c r="Q11" i="76"/>
  <c r="R11" i="76" s="1"/>
  <c r="G24" i="76" s="1"/>
  <c r="J13" i="76"/>
  <c r="K13" i="76" s="1"/>
  <c r="F28" i="76" s="1"/>
  <c r="X10" i="76"/>
  <c r="Y10" i="76" s="1"/>
  <c r="H23" i="76" s="1"/>
  <c r="J6" i="76"/>
  <c r="K6" i="76" s="1"/>
  <c r="F31" i="76" s="1"/>
  <c r="J8" i="76"/>
  <c r="K8" i="76" s="1"/>
  <c r="F22" i="76" s="1"/>
  <c r="Q13" i="76"/>
  <c r="R13" i="76" s="1"/>
  <c r="G28" i="76" s="1"/>
  <c r="J16" i="76"/>
  <c r="K16" i="76" s="1"/>
  <c r="F32" i="76" s="1"/>
  <c r="Q12" i="76"/>
  <c r="R12" i="76" s="1"/>
  <c r="G34" i="76" s="1"/>
  <c r="J12" i="76"/>
  <c r="K12" i="76" s="1"/>
  <c r="Q17" i="76"/>
  <c r="R17" i="76" s="1"/>
  <c r="Q7" i="76"/>
  <c r="R7" i="76" s="1"/>
  <c r="G26" i="76" s="1"/>
  <c r="Q6" i="76"/>
  <c r="R6" i="76" s="1"/>
  <c r="G31" i="76" s="1"/>
  <c r="X8" i="76"/>
  <c r="Y8" i="76" s="1"/>
  <c r="J14" i="76"/>
  <c r="K14" i="76" s="1"/>
  <c r="F27" i="76" s="1"/>
  <c r="X16" i="76"/>
  <c r="Y16" i="76" s="1"/>
  <c r="Q14" i="76"/>
  <c r="R14" i="76" s="1"/>
  <c r="G27" i="76" s="1"/>
  <c r="J5" i="76"/>
  <c r="K5" i="76" s="1"/>
  <c r="X13" i="76"/>
  <c r="H28" i="76" s="1"/>
  <c r="X9" i="76"/>
  <c r="Y9" i="76" s="1"/>
  <c r="H25" i="76" s="1"/>
  <c r="Q10" i="76"/>
  <c r="R10" i="76" s="1"/>
  <c r="G23" i="76" s="1"/>
  <c r="J11" i="76"/>
  <c r="X17" i="76"/>
  <c r="Q5" i="76"/>
  <c r="R5" i="76" s="1"/>
  <c r="G29" i="76" s="1"/>
  <c r="J15" i="76"/>
  <c r="K15" i="76" s="1"/>
  <c r="F33" i="76" s="1"/>
  <c r="X7" i="76"/>
  <c r="H26" i="76" s="1"/>
  <c r="Q8" i="76"/>
  <c r="R8" i="76" s="1"/>
  <c r="J9" i="76"/>
  <c r="K9" i="76" s="1"/>
  <c r="X15" i="76"/>
  <c r="Y15" i="76" s="1"/>
  <c r="H33" i="76" s="1"/>
  <c r="Q16" i="76"/>
  <c r="R16" i="76" s="1"/>
  <c r="J17" i="76"/>
  <c r="K17" i="76" s="1"/>
  <c r="I5" i="60"/>
  <c r="J5" i="60" s="1"/>
  <c r="P5" i="60"/>
  <c r="W5" i="60"/>
  <c r="A81" i="60"/>
  <c r="A56" i="60"/>
  <c r="G32" i="82" l="1"/>
  <c r="AA14" i="82"/>
  <c r="H37" i="80"/>
  <c r="H28" i="80"/>
  <c r="H27" i="80"/>
  <c r="G32" i="80"/>
  <c r="G38" i="80"/>
  <c r="G37" i="80"/>
  <c r="G36" i="80"/>
  <c r="G33" i="80"/>
  <c r="AA19" i="80"/>
  <c r="G26" i="80"/>
  <c r="AA16" i="77"/>
  <c r="I24" i="77"/>
  <c r="AA15" i="77"/>
  <c r="F25" i="77"/>
  <c r="H23" i="78"/>
  <c r="G21" i="78"/>
  <c r="AA11" i="79"/>
  <c r="AA8" i="79"/>
  <c r="AA14" i="79"/>
  <c r="F26" i="79"/>
  <c r="I26" i="79" s="1"/>
  <c r="I20" i="79"/>
  <c r="F27" i="79"/>
  <c r="I27" i="79" s="1"/>
  <c r="F25" i="79"/>
  <c r="I25" i="79" s="1"/>
  <c r="AA10" i="79"/>
  <c r="G23" i="78"/>
  <c r="F19" i="78"/>
  <c r="G19" i="78"/>
  <c r="G26" i="78"/>
  <c r="H19" i="78"/>
  <c r="H18" i="78"/>
  <c r="H22" i="78"/>
  <c r="F18" i="78"/>
  <c r="H21" i="78"/>
  <c r="H26" i="78"/>
  <c r="F22" i="78"/>
  <c r="G18" i="78"/>
  <c r="G22" i="78"/>
  <c r="G29" i="77"/>
  <c r="G26" i="77"/>
  <c r="I23" i="77"/>
  <c r="G36" i="82"/>
  <c r="AA20" i="82"/>
  <c r="H28" i="82"/>
  <c r="G40" i="82"/>
  <c r="G37" i="82"/>
  <c r="H27" i="82"/>
  <c r="H32" i="82"/>
  <c r="H40" i="82"/>
  <c r="H37" i="82"/>
  <c r="AA13" i="82"/>
  <c r="F36" i="82"/>
  <c r="H26" i="82"/>
  <c r="H30" i="82"/>
  <c r="G35" i="82"/>
  <c r="G38" i="82"/>
  <c r="H31" i="82"/>
  <c r="H34" i="82"/>
  <c r="G26" i="82"/>
  <c r="G30" i="82"/>
  <c r="H35" i="82"/>
  <c r="H38" i="82"/>
  <c r="H36" i="82"/>
  <c r="G27" i="82"/>
  <c r="G39" i="82"/>
  <c r="I39" i="82" s="1"/>
  <c r="G28" i="82"/>
  <c r="G31" i="82"/>
  <c r="F32" i="82"/>
  <c r="AA15" i="82"/>
  <c r="F33" i="82"/>
  <c r="I33" i="82" s="1"/>
  <c r="AA5" i="82"/>
  <c r="AA11" i="82"/>
  <c r="F26" i="82"/>
  <c r="AA8" i="82"/>
  <c r="AA7" i="82"/>
  <c r="AA10" i="82"/>
  <c r="F35" i="82"/>
  <c r="F34" i="82"/>
  <c r="F38" i="82"/>
  <c r="F37" i="82"/>
  <c r="AA16" i="82"/>
  <c r="I29" i="82"/>
  <c r="F25" i="82"/>
  <c r="I25" i="82" s="1"/>
  <c r="AA6" i="82"/>
  <c r="AA18" i="82"/>
  <c r="F31" i="82"/>
  <c r="AA9" i="82"/>
  <c r="AA17" i="82"/>
  <c r="AA12" i="82"/>
  <c r="F27" i="82"/>
  <c r="AA19" i="82"/>
  <c r="I11" i="81"/>
  <c r="AA6" i="81"/>
  <c r="AA5" i="81"/>
  <c r="F12" i="81"/>
  <c r="I12" i="81" s="1"/>
  <c r="H32" i="80"/>
  <c r="G30" i="80"/>
  <c r="H26" i="80"/>
  <c r="H36" i="80"/>
  <c r="G40" i="80"/>
  <c r="H30" i="80"/>
  <c r="H40" i="80"/>
  <c r="G28" i="80"/>
  <c r="G34" i="80"/>
  <c r="H39" i="80"/>
  <c r="I39" i="80" s="1"/>
  <c r="F36" i="80"/>
  <c r="F33" i="80"/>
  <c r="H38" i="80"/>
  <c r="AA12" i="80"/>
  <c r="G27" i="80"/>
  <c r="H25" i="80"/>
  <c r="I25" i="80" s="1"/>
  <c r="AA20" i="80"/>
  <c r="AA15" i="80"/>
  <c r="AA7" i="80"/>
  <c r="AA13" i="80"/>
  <c r="AA18" i="80"/>
  <c r="I35" i="80"/>
  <c r="AA5" i="80"/>
  <c r="F31" i="80"/>
  <c r="I31" i="80" s="1"/>
  <c r="F32" i="80"/>
  <c r="AA10" i="80"/>
  <c r="AA17" i="80"/>
  <c r="F29" i="80"/>
  <c r="I29" i="80" s="1"/>
  <c r="AA6" i="80"/>
  <c r="AA11" i="80"/>
  <c r="F27" i="80"/>
  <c r="AA16" i="80"/>
  <c r="F34" i="80"/>
  <c r="F26" i="80"/>
  <c r="AA9" i="80"/>
  <c r="AA14" i="80"/>
  <c r="AA8" i="80"/>
  <c r="I28" i="79"/>
  <c r="AA13" i="79"/>
  <c r="I23" i="79"/>
  <c r="I24" i="79"/>
  <c r="AA12" i="79"/>
  <c r="F22" i="79"/>
  <c r="I22" i="79" s="1"/>
  <c r="AA9" i="79"/>
  <c r="AA6" i="79"/>
  <c r="AA5" i="79"/>
  <c r="I19" i="79"/>
  <c r="F21" i="79"/>
  <c r="I21" i="79" s="1"/>
  <c r="AA7" i="79"/>
  <c r="AA6" i="78"/>
  <c r="AA12" i="78"/>
  <c r="F26" i="78"/>
  <c r="AA13" i="78"/>
  <c r="AA11" i="78"/>
  <c r="AA10" i="78"/>
  <c r="AA7" i="78"/>
  <c r="F20" i="78"/>
  <c r="I20" i="78" s="1"/>
  <c r="AA5" i="78"/>
  <c r="AA8" i="78"/>
  <c r="F23" i="78"/>
  <c r="AA9" i="78"/>
  <c r="F24" i="78"/>
  <c r="I24" i="78" s="1"/>
  <c r="F25" i="78"/>
  <c r="I25" i="78" s="1"/>
  <c r="H26" i="77"/>
  <c r="G25" i="77"/>
  <c r="G28" i="77"/>
  <c r="H29" i="77"/>
  <c r="H32" i="77"/>
  <c r="H27" i="77"/>
  <c r="G32" i="77"/>
  <c r="G27" i="77"/>
  <c r="H25" i="77"/>
  <c r="AA17" i="77"/>
  <c r="AA10" i="77"/>
  <c r="AA8" i="77"/>
  <c r="AA12" i="77"/>
  <c r="I30" i="77"/>
  <c r="AA13" i="77"/>
  <c r="AA7" i="77"/>
  <c r="F22" i="77"/>
  <c r="I22" i="77" s="1"/>
  <c r="F32" i="77"/>
  <c r="AA11" i="77"/>
  <c r="F28" i="77"/>
  <c r="I31" i="77"/>
  <c r="AA9" i="77"/>
  <c r="F33" i="77"/>
  <c r="I33" i="77" s="1"/>
  <c r="AA5" i="77"/>
  <c r="F34" i="77"/>
  <c r="I34" i="77" s="1"/>
  <c r="AA14" i="77"/>
  <c r="AA6" i="77"/>
  <c r="I31" i="76"/>
  <c r="AA6" i="76"/>
  <c r="H30" i="76"/>
  <c r="H32" i="76"/>
  <c r="G32" i="76"/>
  <c r="G30" i="76"/>
  <c r="G25" i="76"/>
  <c r="I28" i="76"/>
  <c r="G22" i="76"/>
  <c r="I27" i="76"/>
  <c r="H22" i="76"/>
  <c r="AA12" i="76"/>
  <c r="I33" i="76"/>
  <c r="AA13" i="76"/>
  <c r="AA8" i="76"/>
  <c r="AA7" i="76"/>
  <c r="F23" i="76"/>
  <c r="I23" i="76" s="1"/>
  <c r="AA16" i="76"/>
  <c r="AA15" i="76"/>
  <c r="AA9" i="76"/>
  <c r="F30" i="76"/>
  <c r="F34" i="76"/>
  <c r="I34" i="76" s="1"/>
  <c r="F29" i="76"/>
  <c r="I29" i="76" s="1"/>
  <c r="AA5" i="76"/>
  <c r="AA17" i="76"/>
  <c r="F24" i="76"/>
  <c r="I24" i="76" s="1"/>
  <c r="AA10" i="76"/>
  <c r="F25" i="76"/>
  <c r="AA11" i="76"/>
  <c r="AA14" i="76"/>
  <c r="I26" i="76"/>
  <c r="J10" i="60"/>
  <c r="K10" i="60" s="1"/>
  <c r="F33" i="60" s="1"/>
  <c r="J13" i="60"/>
  <c r="K13" i="60" s="1"/>
  <c r="F42" i="60" s="1"/>
  <c r="J6" i="60"/>
  <c r="K6" i="60" s="1"/>
  <c r="F45" i="60" s="1"/>
  <c r="J15" i="60"/>
  <c r="K15" i="60" s="1"/>
  <c r="F48" i="60" s="1"/>
  <c r="J18" i="60"/>
  <c r="K18" i="60" s="1"/>
  <c r="F43" i="60" s="1"/>
  <c r="J17" i="60"/>
  <c r="F32" i="60" s="1"/>
  <c r="J12" i="60"/>
  <c r="F35" i="60" s="1"/>
  <c r="J19" i="60"/>
  <c r="K19" i="60" s="1"/>
  <c r="F44" i="60" s="1"/>
  <c r="J21" i="60"/>
  <c r="K21" i="60" s="1"/>
  <c r="F41" i="60" s="1"/>
  <c r="K25" i="60"/>
  <c r="F50" i="60" s="1"/>
  <c r="J8" i="60"/>
  <c r="K8" i="60" s="1"/>
  <c r="F38" i="60" s="1"/>
  <c r="J11" i="60"/>
  <c r="K11" i="60" s="1"/>
  <c r="F46" i="60" s="1"/>
  <c r="J24" i="60"/>
  <c r="K24" i="60" s="1"/>
  <c r="F37" i="60" s="1"/>
  <c r="J16" i="60"/>
  <c r="K16" i="60" s="1"/>
  <c r="F34" i="60" s="1"/>
  <c r="J9" i="60"/>
  <c r="K9" i="60" s="1"/>
  <c r="F36" i="60" s="1"/>
  <c r="J23" i="60"/>
  <c r="F39" i="60" s="1"/>
  <c r="J7" i="60"/>
  <c r="K7" i="60" s="1"/>
  <c r="F30" i="60" s="1"/>
  <c r="J14" i="60"/>
  <c r="K14" i="60" s="1"/>
  <c r="F47" i="60" s="1"/>
  <c r="J20" i="60"/>
  <c r="K20" i="60" s="1"/>
  <c r="F31" i="60" s="1"/>
  <c r="J22" i="60"/>
  <c r="K22" i="60" s="1"/>
  <c r="F40" i="60" s="1"/>
  <c r="X7" i="60"/>
  <c r="Y7" i="60" s="1"/>
  <c r="H30" i="60" s="1"/>
  <c r="X22" i="60"/>
  <c r="Y22" i="60" s="1"/>
  <c r="H40" i="60" s="1"/>
  <c r="X14" i="60"/>
  <c r="Y14" i="60" s="1"/>
  <c r="H47" i="60" s="1"/>
  <c r="X18" i="60"/>
  <c r="Y18" i="60" s="1"/>
  <c r="H43" i="60" s="1"/>
  <c r="X6" i="60"/>
  <c r="Y6" i="60" s="1"/>
  <c r="H45" i="60" s="1"/>
  <c r="X10" i="60"/>
  <c r="Y10" i="60" s="1"/>
  <c r="H33" i="60" s="1"/>
  <c r="X24" i="60"/>
  <c r="Y24" i="60" s="1"/>
  <c r="H37" i="60" s="1"/>
  <c r="X20" i="60"/>
  <c r="Y20" i="60" s="1"/>
  <c r="H31" i="60" s="1"/>
  <c r="X8" i="60"/>
  <c r="Y8" i="60" s="1"/>
  <c r="H38" i="60" s="1"/>
  <c r="Y25" i="60"/>
  <c r="H50" i="60" s="1"/>
  <c r="X17" i="60"/>
  <c r="Y17" i="60" s="1"/>
  <c r="H32" i="60" s="1"/>
  <c r="X11" i="60"/>
  <c r="Y11" i="60" s="1"/>
  <c r="H46" i="60" s="1"/>
  <c r="X12" i="60"/>
  <c r="Y12" i="60" s="1"/>
  <c r="H35" i="60" s="1"/>
  <c r="X13" i="60"/>
  <c r="Y13" i="60" s="1"/>
  <c r="H42" i="60" s="1"/>
  <c r="X9" i="60"/>
  <c r="Y9" i="60" s="1"/>
  <c r="H36" i="60" s="1"/>
  <c r="X15" i="60"/>
  <c r="Y15" i="60" s="1"/>
  <c r="H48" i="60" s="1"/>
  <c r="X21" i="60"/>
  <c r="Y21" i="60" s="1"/>
  <c r="H41" i="60" s="1"/>
  <c r="X19" i="60"/>
  <c r="Y19" i="60" s="1"/>
  <c r="H44" i="60" s="1"/>
  <c r="X16" i="60"/>
  <c r="Y16" i="60" s="1"/>
  <c r="H34" i="60" s="1"/>
  <c r="X23" i="60"/>
  <c r="Y23" i="60" s="1"/>
  <c r="H39" i="60" s="1"/>
  <c r="Q8" i="60"/>
  <c r="R8" i="60" s="1"/>
  <c r="G38" i="60" s="1"/>
  <c r="Q23" i="60"/>
  <c r="R23" i="60" s="1"/>
  <c r="G39" i="60" s="1"/>
  <c r="Q7" i="60"/>
  <c r="R7" i="60" s="1"/>
  <c r="G30" i="60" s="1"/>
  <c r="Q15" i="60"/>
  <c r="R15" i="60" s="1"/>
  <c r="G48" i="60" s="1"/>
  <c r="Q19" i="60"/>
  <c r="R19" i="60" s="1"/>
  <c r="G44" i="60" s="1"/>
  <c r="Q11" i="60"/>
  <c r="R11" i="60" s="1"/>
  <c r="G46" i="60" s="1"/>
  <c r="Q13" i="60"/>
  <c r="R13" i="60" s="1"/>
  <c r="G42" i="60" s="1"/>
  <c r="Q17" i="60"/>
  <c r="R17" i="60" s="1"/>
  <c r="G32" i="60" s="1"/>
  <c r="Q21" i="60"/>
  <c r="R21" i="60" s="1"/>
  <c r="G41" i="60" s="1"/>
  <c r="R25" i="60"/>
  <c r="G50" i="60" s="1"/>
  <c r="Q10" i="60"/>
  <c r="R10" i="60" s="1"/>
  <c r="G33" i="60" s="1"/>
  <c r="Q16" i="60"/>
  <c r="G34" i="60" s="1"/>
  <c r="Q24" i="60"/>
  <c r="R24" i="60" s="1"/>
  <c r="G37" i="60" s="1"/>
  <c r="Q14" i="60"/>
  <c r="R14" i="60" s="1"/>
  <c r="G47" i="60" s="1"/>
  <c r="Q22" i="60"/>
  <c r="R22" i="60" s="1"/>
  <c r="G40" i="60" s="1"/>
  <c r="Q9" i="60"/>
  <c r="R9" i="60" s="1"/>
  <c r="G36" i="60" s="1"/>
  <c r="Q6" i="60"/>
  <c r="R6" i="60" s="1"/>
  <c r="G45" i="60" s="1"/>
  <c r="Q12" i="60"/>
  <c r="R12" i="60" s="1"/>
  <c r="G35" i="60" s="1"/>
  <c r="Q18" i="60"/>
  <c r="R18" i="60" s="1"/>
  <c r="G43" i="60" s="1"/>
  <c r="Q20" i="60"/>
  <c r="G31" i="60" s="1"/>
  <c r="X5" i="60"/>
  <c r="Y5" i="60" s="1"/>
  <c r="H49" i="60" s="1"/>
  <c r="Q5" i="60"/>
  <c r="R5" i="60" s="1"/>
  <c r="G49" i="60" s="1"/>
  <c r="K5" i="60"/>
  <c r="F49" i="60" s="1"/>
  <c r="I37" i="80" l="1"/>
  <c r="I36" i="82"/>
  <c r="M40" i="82" s="1"/>
  <c r="I40" i="82"/>
  <c r="M33" i="82" s="1"/>
  <c r="I37" i="82"/>
  <c r="M28" i="82" s="1"/>
  <c r="I28" i="82"/>
  <c r="M39" i="82" s="1"/>
  <c r="I28" i="80"/>
  <c r="I38" i="80"/>
  <c r="I33" i="80"/>
  <c r="M39" i="80" s="1"/>
  <c r="I40" i="80"/>
  <c r="M29" i="80" s="1"/>
  <c r="I36" i="80"/>
  <c r="I32" i="80"/>
  <c r="M32" i="80" s="1"/>
  <c r="I26" i="80"/>
  <c r="I30" i="80"/>
  <c r="M37" i="80" s="1"/>
  <c r="I34" i="80"/>
  <c r="M34" i="80" s="1"/>
  <c r="I39" i="60"/>
  <c r="M34" i="77"/>
  <c r="I28" i="77"/>
  <c r="M33" i="77" s="1"/>
  <c r="I25" i="77"/>
  <c r="I26" i="77"/>
  <c r="M31" i="77" s="1"/>
  <c r="I21" i="78"/>
  <c r="M26" i="78" s="1"/>
  <c r="I23" i="78"/>
  <c r="M25" i="78" s="1"/>
  <c r="M25" i="79"/>
  <c r="M28" i="79"/>
  <c r="M22" i="79"/>
  <c r="M24" i="79"/>
  <c r="M23" i="76"/>
  <c r="M30" i="76"/>
  <c r="AB6" i="79"/>
  <c r="AB13" i="79"/>
  <c r="J25" i="79"/>
  <c r="I19" i="78"/>
  <c r="M24" i="78" s="1"/>
  <c r="I32" i="76"/>
  <c r="M32" i="76" s="1"/>
  <c r="I26" i="78"/>
  <c r="I22" i="78"/>
  <c r="I18" i="78"/>
  <c r="M23" i="78" s="1"/>
  <c r="AB16" i="77"/>
  <c r="I27" i="77"/>
  <c r="AB15" i="77"/>
  <c r="I29" i="77"/>
  <c r="I31" i="82"/>
  <c r="I38" i="82"/>
  <c r="M30" i="82" s="1"/>
  <c r="I30" i="82"/>
  <c r="M31" i="82" s="1"/>
  <c r="I35" i="82"/>
  <c r="M35" i="82" s="1"/>
  <c r="I26" i="82"/>
  <c r="M36" i="82" s="1"/>
  <c r="I34" i="82"/>
  <c r="M29" i="82" s="1"/>
  <c r="I32" i="82"/>
  <c r="M38" i="82" s="1"/>
  <c r="I27" i="82"/>
  <c r="M37" i="82" s="1"/>
  <c r="AB12" i="82"/>
  <c r="AB13" i="82"/>
  <c r="AB15" i="82"/>
  <c r="AB8" i="82"/>
  <c r="AB6" i="82"/>
  <c r="AB14" i="82"/>
  <c r="AB17" i="82"/>
  <c r="AB20" i="82"/>
  <c r="AB11" i="82"/>
  <c r="AB7" i="82"/>
  <c r="AB18" i="82"/>
  <c r="AB9" i="82"/>
  <c r="AB5" i="82"/>
  <c r="AB19" i="82"/>
  <c r="AB16" i="82"/>
  <c r="AB10" i="82"/>
  <c r="M25" i="82"/>
  <c r="M12" i="81"/>
  <c r="M11" i="81"/>
  <c r="J12" i="81"/>
  <c r="AB5" i="81"/>
  <c r="AB6" i="81"/>
  <c r="J11" i="81"/>
  <c r="I27" i="80"/>
  <c r="M27" i="80" s="1"/>
  <c r="AB15" i="80"/>
  <c r="AB16" i="80"/>
  <c r="AB19" i="80"/>
  <c r="AB17" i="80"/>
  <c r="AB11" i="80"/>
  <c r="AB7" i="80"/>
  <c r="AB6" i="80"/>
  <c r="AB20" i="80"/>
  <c r="AB8" i="80"/>
  <c r="AB10" i="80"/>
  <c r="AB18" i="80"/>
  <c r="AB14" i="80"/>
  <c r="AB5" i="80"/>
  <c r="M25" i="80"/>
  <c r="AB13" i="80"/>
  <c r="M31" i="80"/>
  <c r="AB9" i="80"/>
  <c r="AB12" i="80"/>
  <c r="J27" i="79"/>
  <c r="J20" i="79"/>
  <c r="AB7" i="79"/>
  <c r="M27" i="79"/>
  <c r="J28" i="79"/>
  <c r="M21" i="79"/>
  <c r="J21" i="79"/>
  <c r="AB8" i="79"/>
  <c r="AB12" i="79"/>
  <c r="AB14" i="79"/>
  <c r="M23" i="79"/>
  <c r="J22" i="79"/>
  <c r="J26" i="79"/>
  <c r="M26" i="79"/>
  <c r="J19" i="79"/>
  <c r="M20" i="79"/>
  <c r="J24" i="79"/>
  <c r="AB9" i="79"/>
  <c r="AB11" i="79"/>
  <c r="AB10" i="79"/>
  <c r="AB5" i="79"/>
  <c r="M19" i="79"/>
  <c r="J23" i="79"/>
  <c r="AB9" i="78"/>
  <c r="AB6" i="78"/>
  <c r="AB5" i="78"/>
  <c r="M20" i="78"/>
  <c r="AB7" i="78"/>
  <c r="AB12" i="78"/>
  <c r="AB13" i="78"/>
  <c r="AB11" i="78"/>
  <c r="AB10" i="78"/>
  <c r="M19" i="78"/>
  <c r="AB8" i="78"/>
  <c r="I32" i="77"/>
  <c r="AB6" i="77"/>
  <c r="AB13" i="77"/>
  <c r="AB14" i="77"/>
  <c r="AB12" i="77"/>
  <c r="M22" i="77"/>
  <c r="AB11" i="77"/>
  <c r="AB5" i="77"/>
  <c r="M25" i="77"/>
  <c r="AB17" i="77"/>
  <c r="AB8" i="77"/>
  <c r="AB10" i="77"/>
  <c r="M26" i="77"/>
  <c r="M24" i="77"/>
  <c r="M23" i="77"/>
  <c r="AB9" i="77"/>
  <c r="AB7" i="77"/>
  <c r="I25" i="76"/>
  <c r="M31" i="76" s="1"/>
  <c r="I22" i="76"/>
  <c r="I30" i="76"/>
  <c r="M34" i="76" s="1"/>
  <c r="AB17" i="76"/>
  <c r="AB8" i="76"/>
  <c r="AB16" i="76"/>
  <c r="M24" i="76"/>
  <c r="AB7" i="76"/>
  <c r="AB14" i="76"/>
  <c r="M28" i="76"/>
  <c r="AB11" i="76"/>
  <c r="AB9" i="76"/>
  <c r="M27" i="76"/>
  <c r="AB15" i="76"/>
  <c r="M29" i="76"/>
  <c r="AB6" i="76"/>
  <c r="AB5" i="76"/>
  <c r="AB13" i="76"/>
  <c r="AB10" i="76"/>
  <c r="M22" i="76"/>
  <c r="AB12" i="76"/>
  <c r="I44" i="60"/>
  <c r="I31" i="60"/>
  <c r="AA17" i="60"/>
  <c r="I32" i="60"/>
  <c r="I36" i="60"/>
  <c r="I34" i="60"/>
  <c r="I30" i="60"/>
  <c r="I37" i="60"/>
  <c r="I43" i="60"/>
  <c r="I48" i="60"/>
  <c r="I40" i="60"/>
  <c r="I46" i="60"/>
  <c r="I38" i="60"/>
  <c r="I45" i="60"/>
  <c r="AA13" i="60"/>
  <c r="I42" i="60"/>
  <c r="I35" i="60"/>
  <c r="I50" i="60"/>
  <c r="I47" i="60"/>
  <c r="I41" i="60"/>
  <c r="I33" i="60"/>
  <c r="AA22" i="60"/>
  <c r="AA6" i="60"/>
  <c r="AA14" i="60"/>
  <c r="AA11" i="60"/>
  <c r="AA16" i="60"/>
  <c r="AA20" i="60"/>
  <c r="AA24" i="60"/>
  <c r="AA19" i="60"/>
  <c r="AA18" i="60"/>
  <c r="AA10" i="60"/>
  <c r="AA23" i="60"/>
  <c r="AA7" i="60"/>
  <c r="AA12" i="60"/>
  <c r="AA9" i="60"/>
  <c r="AA8" i="60"/>
  <c r="AA15" i="60"/>
  <c r="AA21" i="60"/>
  <c r="AA5" i="60"/>
  <c r="M26" i="82" l="1"/>
  <c r="M27" i="82"/>
  <c r="M34" i="82"/>
  <c r="M32" i="82"/>
  <c r="M33" i="80"/>
  <c r="M30" i="80"/>
  <c r="M38" i="80"/>
  <c r="M40" i="80"/>
  <c r="M26" i="80"/>
  <c r="M35" i="60"/>
  <c r="M38" i="60"/>
  <c r="J37" i="80"/>
  <c r="M28" i="80"/>
  <c r="J40" i="80"/>
  <c r="J34" i="80"/>
  <c r="J30" i="80"/>
  <c r="J39" i="80"/>
  <c r="M36" i="80"/>
  <c r="J27" i="80"/>
  <c r="J36" i="80"/>
  <c r="J35" i="80"/>
  <c r="J29" i="80"/>
  <c r="J28" i="80"/>
  <c r="J26" i="80"/>
  <c r="J38" i="80"/>
  <c r="J33" i="80"/>
  <c r="J31" i="80"/>
  <c r="M35" i="80"/>
  <c r="J32" i="80"/>
  <c r="J25" i="80"/>
  <c r="M41" i="60"/>
  <c r="M39" i="60"/>
  <c r="M34" i="60"/>
  <c r="M43" i="60"/>
  <c r="M44" i="60"/>
  <c r="M46" i="60"/>
  <c r="M42" i="60"/>
  <c r="M48" i="60"/>
  <c r="M45" i="60"/>
  <c r="M40" i="60"/>
  <c r="M49" i="60"/>
  <c r="M32" i="60"/>
  <c r="M50" i="60"/>
  <c r="M37" i="60"/>
  <c r="M31" i="60"/>
  <c r="M33" i="60"/>
  <c r="M36" i="60"/>
  <c r="M47" i="60"/>
  <c r="M27" i="77"/>
  <c r="M32" i="77"/>
  <c r="M22" i="78"/>
  <c r="M18" i="78"/>
  <c r="M21" i="78"/>
  <c r="M25" i="76"/>
  <c r="M30" i="77"/>
  <c r="J29" i="77"/>
  <c r="M28" i="77"/>
  <c r="J27" i="77"/>
  <c r="J32" i="77"/>
  <c r="J24" i="77"/>
  <c r="J34" i="77"/>
  <c r="J30" i="77"/>
  <c r="J22" i="77"/>
  <c r="J26" i="77"/>
  <c r="J31" i="77"/>
  <c r="J28" i="77"/>
  <c r="J23" i="77"/>
  <c r="J25" i="77"/>
  <c r="J33" i="77"/>
  <c r="J18" i="78"/>
  <c r="J20" i="78"/>
  <c r="J23" i="78"/>
  <c r="J26" i="78"/>
  <c r="J23" i="76"/>
  <c r="J32" i="76"/>
  <c r="J25" i="76"/>
  <c r="M26" i="76"/>
  <c r="J33" i="76"/>
  <c r="J28" i="76"/>
  <c r="J26" i="76"/>
  <c r="J27" i="76"/>
  <c r="M33" i="76"/>
  <c r="J34" i="76"/>
  <c r="J29" i="76"/>
  <c r="J25" i="78"/>
  <c r="J21" i="78"/>
  <c r="J19" i="78"/>
  <c r="J24" i="78"/>
  <c r="J30" i="76"/>
  <c r="J24" i="76"/>
  <c r="J22" i="76"/>
  <c r="J22" i="78"/>
  <c r="M29" i="77"/>
  <c r="J35" i="82"/>
  <c r="J25" i="82"/>
  <c r="J29" i="82"/>
  <c r="J33" i="82"/>
  <c r="J32" i="82"/>
  <c r="J31" i="82"/>
  <c r="J38" i="82"/>
  <c r="J39" i="82"/>
  <c r="J30" i="82"/>
  <c r="J37" i="82"/>
  <c r="J27" i="82"/>
  <c r="J40" i="82"/>
  <c r="J36" i="82"/>
  <c r="J26" i="82"/>
  <c r="J28" i="82"/>
  <c r="J34" i="82"/>
  <c r="J31" i="76"/>
  <c r="AB16" i="60"/>
  <c r="AB13" i="60"/>
  <c r="AB23" i="60"/>
  <c r="AB19" i="60"/>
  <c r="AB24" i="60"/>
  <c r="AB22" i="60"/>
  <c r="AB11" i="60"/>
  <c r="AB12" i="60"/>
  <c r="AB14" i="60"/>
  <c r="AB8" i="60"/>
  <c r="AB7" i="60"/>
  <c r="AB21" i="60"/>
  <c r="AB17" i="60"/>
  <c r="AB10" i="60"/>
  <c r="AB18" i="60"/>
  <c r="AB9" i="60"/>
  <c r="AB20" i="60"/>
  <c r="AB15" i="60"/>
  <c r="AB6" i="60"/>
  <c r="I49" i="60"/>
  <c r="J41" i="60" s="1"/>
  <c r="AB5" i="60"/>
  <c r="J46" i="60" l="1"/>
  <c r="J38" i="60"/>
  <c r="J36" i="60"/>
  <c r="J37" i="60"/>
  <c r="J42" i="60"/>
  <c r="J35" i="60"/>
  <c r="J33" i="60"/>
  <c r="M30" i="60"/>
  <c r="J49" i="60"/>
  <c r="J44" i="60"/>
  <c r="J31" i="60"/>
  <c r="J32" i="60"/>
  <c r="J34" i="60"/>
  <c r="J48" i="60"/>
  <c r="J39" i="60"/>
  <c r="J45" i="60"/>
  <c r="J30" i="60"/>
  <c r="J47" i="60"/>
  <c r="J40" i="60"/>
  <c r="J43" i="60"/>
</calcChain>
</file>

<file path=xl/sharedStrings.xml><?xml version="1.0" encoding="utf-8"?>
<sst xmlns="http://schemas.openxmlformats.org/spreadsheetml/2006/main" count="1583" uniqueCount="225">
  <si>
    <t>2nd</t>
  </si>
  <si>
    <t>3rd</t>
  </si>
  <si>
    <t>Results for:</t>
  </si>
  <si>
    <t>Print for Presentation:</t>
  </si>
  <si>
    <t>8th</t>
  </si>
  <si>
    <t>7th</t>
  </si>
  <si>
    <t>6th</t>
  </si>
  <si>
    <t>5th</t>
  </si>
  <si>
    <t>4th</t>
  </si>
  <si>
    <t>1st</t>
  </si>
  <si>
    <t>TO PLACE</t>
  </si>
  <si>
    <t>Points</t>
  </si>
  <si>
    <t>Place</t>
  </si>
  <si>
    <t>Check</t>
  </si>
  <si>
    <t>Total</t>
  </si>
  <si>
    <t>Judge C</t>
  </si>
  <si>
    <t>Judge B</t>
  </si>
  <si>
    <t>Judge A</t>
  </si>
  <si>
    <t>School</t>
  </si>
  <si>
    <t>Name</t>
  </si>
  <si>
    <t>No.</t>
  </si>
  <si>
    <t>Point system</t>
  </si>
  <si>
    <t>Final Results</t>
  </si>
  <si>
    <t>Final</t>
  </si>
  <si>
    <t>Points C</t>
  </si>
  <si>
    <t>Place C</t>
  </si>
  <si>
    <t>Set dance</t>
  </si>
  <si>
    <t>Soft Shoe</t>
  </si>
  <si>
    <t>Hard Shoe</t>
  </si>
  <si>
    <t>Points B</t>
  </si>
  <si>
    <t>Place B</t>
  </si>
  <si>
    <t>Points A</t>
  </si>
  <si>
    <t>Place A</t>
  </si>
  <si>
    <t>Dancer</t>
  </si>
  <si>
    <t>dnc</t>
  </si>
  <si>
    <t>WA Academy</t>
  </si>
  <si>
    <t>Minor Girls 9 years</t>
  </si>
  <si>
    <t>Minor Girls 10 years</t>
  </si>
  <si>
    <t>9th</t>
  </si>
  <si>
    <t>10th</t>
  </si>
  <si>
    <t>Sub-Minor Girls 8 years</t>
  </si>
  <si>
    <t>In numerical order:</t>
  </si>
  <si>
    <t>WQ</t>
  </si>
  <si>
    <t>World Qualifier</t>
  </si>
  <si>
    <t>11th</t>
  </si>
  <si>
    <t>12th</t>
  </si>
  <si>
    <t>13th</t>
  </si>
  <si>
    <t>14th</t>
  </si>
  <si>
    <t>Championship awards</t>
  </si>
  <si>
    <t xml:space="preserve">Winning Teacher: </t>
  </si>
  <si>
    <t>O'Brien Academy</t>
  </si>
  <si>
    <t>Kavanagh Studio</t>
  </si>
  <si>
    <t>Trinity Studio</t>
  </si>
  <si>
    <t>15th</t>
  </si>
  <si>
    <t>Celtic Academy</t>
  </si>
  <si>
    <t>Isabel Cooke</t>
  </si>
  <si>
    <t>Jessica Watson</t>
  </si>
  <si>
    <t>Amelia Murphy</t>
  </si>
  <si>
    <t>Eloise Lockwood</t>
  </si>
  <si>
    <t>Erin Prouse</t>
  </si>
  <si>
    <t>16th</t>
  </si>
  <si>
    <t>Aoife Watson</t>
  </si>
  <si>
    <t>Talitha Lin</t>
  </si>
  <si>
    <t>Orla Corcoran</t>
  </si>
  <si>
    <t>Junior Sub-Minor Mixed 6 years &amp; Under</t>
  </si>
  <si>
    <t>Sub-Minor Girls 7 years</t>
  </si>
  <si>
    <t>17th</t>
  </si>
  <si>
    <t>18th</t>
  </si>
  <si>
    <t>Single Jig</t>
  </si>
  <si>
    <t>Reel</t>
  </si>
  <si>
    <t>Light Jig</t>
  </si>
  <si>
    <t>Sub-Minor Boys 8 years</t>
  </si>
  <si>
    <t>Nina Conway</t>
  </si>
  <si>
    <t>Mia Owen</t>
  </si>
  <si>
    <t>Emmeline Summers</t>
  </si>
  <si>
    <t>Ailis Murphy</t>
  </si>
  <si>
    <t>Layla Sheehan</t>
  </si>
  <si>
    <t>Teagan O'Brien</t>
  </si>
  <si>
    <t>Scarlett Clifton</t>
  </si>
  <si>
    <t>Maeve Carroll</t>
  </si>
  <si>
    <t>Sophie Jagger</t>
  </si>
  <si>
    <t>Kyra Delaney</t>
  </si>
  <si>
    <t>Erin Carroll</t>
  </si>
  <si>
    <t>Minor Boys 10 years</t>
  </si>
  <si>
    <t>Junior Girls 11 years</t>
  </si>
  <si>
    <t>CA</t>
  </si>
  <si>
    <t>*CA - Championship Award</t>
  </si>
  <si>
    <t>Matilda McClelland</t>
  </si>
  <si>
    <t>Willow Dean</t>
  </si>
  <si>
    <t>Isabella Connolly</t>
  </si>
  <si>
    <t>Ceili Dowd</t>
  </si>
  <si>
    <t>Alannah Kelly</t>
  </si>
  <si>
    <t>Eve Bromilow</t>
  </si>
  <si>
    <t>Ciara Patterson</t>
  </si>
  <si>
    <t>O'Hare School</t>
  </si>
  <si>
    <t>Jade Needham</t>
  </si>
  <si>
    <t>April Farrugia</t>
  </si>
  <si>
    <t>Elouise Wong</t>
  </si>
  <si>
    <t>Jessica Hollier</t>
  </si>
  <si>
    <t>Shae Duguid</t>
  </si>
  <si>
    <t>Lucy Stevens</t>
  </si>
  <si>
    <t>Faye Conway</t>
  </si>
  <si>
    <t>Orla Kellett</t>
  </si>
  <si>
    <t>Chloe Earley</t>
  </si>
  <si>
    <t>Minor Boys 9 years</t>
  </si>
  <si>
    <t>Keela Purcell</t>
  </si>
  <si>
    <t>The Academy</t>
  </si>
  <si>
    <t>Junior Boys 11 years</t>
  </si>
  <si>
    <t>Ciara Wilkins</t>
  </si>
  <si>
    <t>Chelsea Martin</t>
  </si>
  <si>
    <t>Betty Clancy</t>
  </si>
  <si>
    <t>Elliotte-Jade Staples</t>
  </si>
  <si>
    <t>Sophia Koh</t>
  </si>
  <si>
    <t>Elsie Sproull</t>
  </si>
  <si>
    <t>Clara Hayes</t>
  </si>
  <si>
    <t>Ruby Cullen</t>
  </si>
  <si>
    <t>Grace Masnyk</t>
  </si>
  <si>
    <t>Evie Hamilton</t>
  </si>
  <si>
    <t>Freya Dolan</t>
  </si>
  <si>
    <t>Niamh O'Connell</t>
  </si>
  <si>
    <t>Bella Huang</t>
  </si>
  <si>
    <t>Siobhan Clarke</t>
  </si>
  <si>
    <t>Charlotte McLaughlin</t>
  </si>
  <si>
    <t>Keirah Lynch</t>
  </si>
  <si>
    <t>Brooky Hamilton</t>
  </si>
  <si>
    <t>Matilda Meenan</t>
  </si>
  <si>
    <t>Maya Walsh</t>
  </si>
  <si>
    <t>Sienna Field</t>
  </si>
  <si>
    <t>2022 WA STATE SOLO CHAMPIONSHIP RESULTS</t>
  </si>
  <si>
    <t>TIE</t>
  </si>
  <si>
    <t>WA STATE CHAMPS 2023</t>
  </si>
  <si>
    <t>2023 State Champion</t>
  </si>
  <si>
    <t>Carágh Morgan</t>
  </si>
  <si>
    <t xml:space="preserve">Sephora Donelan </t>
  </si>
  <si>
    <t>Scoil Rince na hÉireann</t>
  </si>
  <si>
    <t>Kathleen Vaccari</t>
  </si>
  <si>
    <t>Holly Coady</t>
  </si>
  <si>
    <t xml:space="preserve">Maizie Ferguson </t>
  </si>
  <si>
    <t>Anna Orzel</t>
  </si>
  <si>
    <t>Lucy Burcher</t>
  </si>
  <si>
    <t>Sienna Sheehan</t>
  </si>
  <si>
    <t>Neala Ryan</t>
  </si>
  <si>
    <t>Alessia Lenihan</t>
  </si>
  <si>
    <t>Méabh Treacy</t>
  </si>
  <si>
    <t>Erin Dowie</t>
  </si>
  <si>
    <t>Clodagh Pitman</t>
  </si>
  <si>
    <t>Klara Winn</t>
  </si>
  <si>
    <t>Keira Wong</t>
  </si>
  <si>
    <t>Indiana Vilé</t>
  </si>
  <si>
    <t>Lola McClelland</t>
  </si>
  <si>
    <t>Beibhinn Hannon</t>
  </si>
  <si>
    <t>Amelie Ransley</t>
  </si>
  <si>
    <t>Georgia Salamone</t>
  </si>
  <si>
    <t>Emily Wall</t>
  </si>
  <si>
    <t>Emily Foley</t>
  </si>
  <si>
    <t>Róise McCrann</t>
  </si>
  <si>
    <t>Réaltín Keaney</t>
  </si>
  <si>
    <t xml:space="preserve">Annie McDermott </t>
  </si>
  <si>
    <t>Austin Appelbee</t>
  </si>
  <si>
    <t xml:space="preserve">Tiernan Beattie </t>
  </si>
  <si>
    <t>Charlotte Stocks</t>
  </si>
  <si>
    <t>Mya Atkinson</t>
  </si>
  <si>
    <t>Eden Ovenden</t>
  </si>
  <si>
    <t>19th</t>
  </si>
  <si>
    <t xml:space="preserve">Rylee Bisgrove </t>
  </si>
  <si>
    <t xml:space="preserve">Neive Jenaway </t>
  </si>
  <si>
    <t>Robynn Ward</t>
  </si>
  <si>
    <t>Scoil Rince Ni Bhaird</t>
  </si>
  <si>
    <t xml:space="preserve">Hannah Lonergan-Smith </t>
  </si>
  <si>
    <t>Clara McDonald</t>
  </si>
  <si>
    <t xml:space="preserve">Tahlia Paull </t>
  </si>
  <si>
    <t>Caitlin Keane</t>
  </si>
  <si>
    <t>20th</t>
  </si>
  <si>
    <t xml:space="preserve">Charlotte Langford </t>
  </si>
  <si>
    <t>Ellie Murphy</t>
  </si>
  <si>
    <t xml:space="preserve">Alexa Porter </t>
  </si>
  <si>
    <t xml:space="preserve">Alina Lorenz </t>
  </si>
  <si>
    <t>Frankie Martin</t>
  </si>
  <si>
    <t xml:space="preserve">Cassie Lin </t>
  </si>
  <si>
    <t>Torah Bradley</t>
  </si>
  <si>
    <t>Sub-Minor Girls 8 Years</t>
  </si>
  <si>
    <t>Sub-Minor Girls 7 Years &amp; Under</t>
  </si>
  <si>
    <t>Sub-Minor Mixed 6 Years</t>
  </si>
  <si>
    <t xml:space="preserve">Sub-Minor Mixed 5 Years &amp; Under </t>
  </si>
  <si>
    <t>Minor Girls 9 Years</t>
  </si>
  <si>
    <t>Minor Boys 10 Years</t>
  </si>
  <si>
    <t>Junior Girls 11 Years</t>
  </si>
  <si>
    <t>Clare McNeill-Arnall ADCRG</t>
  </si>
  <si>
    <t>Chris Carswell ADCRG</t>
  </si>
  <si>
    <t>Helan Green ADCRG</t>
  </si>
  <si>
    <t>SCHOOLS PARTICIPATING IN THESE CHAMPIONSHIPS</t>
  </si>
  <si>
    <t> CELTIC ACADEMY</t>
  </si>
  <si>
    <t>Siobhan Collis TCRG</t>
  </si>
  <si>
    <t>SCOIL RINCE NA hEIREANN </t>
  </si>
  <si>
    <t>Megan Cousins TCRG</t>
  </si>
  <si>
    <t>KAVANAGH STUDIO OF IRISH DANCING </t>
  </si>
  <si>
    <t>Teresa Fenton TCRG </t>
  </si>
  <si>
    <t>Avril Grealish TCRG </t>
  </si>
  <si>
    <t>Deirdre McGorry TCRG </t>
  </si>
  <si>
    <t>O’BRIEN ACADEMY OF IRISH DANCING </t>
  </si>
  <si>
    <t>Rose O’Brien ADCRG</t>
  </si>
  <si>
    <t>Martina O’Brien TCRG</t>
  </si>
  <si>
    <t>O’HARE SCHOOL OF IRISH DANCING </t>
  </si>
  <si>
    <t>Jenny O’Hare TCRG</t>
  </si>
  <si>
    <t>SCOIL RINCE NI BHAIRD</t>
  </si>
  <si>
    <t>Tony Ward TCRG</t>
  </si>
  <si>
    <t>THE ACADEMY</t>
  </si>
  <si>
    <t>Samantha McAleer TCRG</t>
  </si>
  <si>
    <t>Lara Upton Donelan ADCRG</t>
  </si>
  <si>
    <t>Dhana Pitman TCRG </t>
  </si>
  <si>
    <t>TRINITY STUDIO OF IRISH DANCING </t>
  </si>
  <si>
    <t>Eileen Ashley ADCRG</t>
  </si>
  <si>
    <t>Katherine Travers TCRG</t>
  </si>
  <si>
    <t>Nell Taylor TCRG</t>
  </si>
  <si>
    <t>Sian Fitzgerald-Cain TCRG</t>
  </si>
  <si>
    <t>Taryn Evans TCRG</t>
  </si>
  <si>
    <t>WA ACADEMY OF IRISH DANCING</t>
  </si>
  <si>
    <t>Shannen Krupa TCRG</t>
  </si>
  <si>
    <t> Stephanie Leeder TCRG</t>
  </si>
  <si>
    <t>Sue Hayes TMRF </t>
  </si>
  <si>
    <t>Stephanie Leeder TCRG</t>
  </si>
  <si>
    <t>DNC</t>
  </si>
  <si>
    <t xml:space="preserve">XDVBBN  </t>
  </si>
  <si>
    <t>2023 State Champions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</si>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</sst>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b/>
      <sz val="9"/>
      <color indexed="14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indexed="4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4"/>
      <color indexed="8"/>
      <name val="Calibri"/>
      <family val="2"/>
      <scheme val="minor"/>
    </font>
    <font>
      <sz val="11"/>
      <color indexed="8"/>
      <name val="Times New Roman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rgb="FF0000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25" fillId="0" borderId="0"/>
  </cellStyleXfs>
  <cellXfs count="108">
    <xf numFmtId="0" fontId="0" fillId="0" borderId="0" xfId="0"/>
    <xf numFmtId="0" fontId="9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/>
    <xf numFmtId="0" fontId="8" fillId="0" borderId="5" xfId="0" applyFont="1" applyBorder="1"/>
    <xf numFmtId="0" fontId="9" fillId="0" borderId="0" xfId="0" applyFont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1" fillId="5" borderId="0" xfId="0" applyFont="1" applyFill="1"/>
    <xf numFmtId="0" fontId="12" fillId="0" borderId="0" xfId="0" applyFont="1"/>
    <xf numFmtId="0" fontId="8" fillId="2" borderId="4" xfId="0" applyFont="1" applyFill="1" applyBorder="1"/>
    <xf numFmtId="0" fontId="8" fillId="2" borderId="0" xfId="0" applyFont="1" applyFill="1"/>
    <xf numFmtId="0" fontId="8" fillId="2" borderId="5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164" fontId="8" fillId="0" borderId="0" xfId="0" applyNumberFormat="1" applyFont="1"/>
    <xf numFmtId="0" fontId="9" fillId="3" borderId="0" xfId="0" applyFont="1" applyFill="1" applyAlignment="1">
      <alignment horizontal="center"/>
    </xf>
    <xf numFmtId="0" fontId="9" fillId="6" borderId="0" xfId="0" applyFont="1" applyFill="1"/>
    <xf numFmtId="0" fontId="9" fillId="6" borderId="5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Protection="1">
      <protection locked="0"/>
    </xf>
    <xf numFmtId="0" fontId="0" fillId="0" borderId="0" xfId="0" applyAlignment="1">
      <alignment horizontal="left"/>
    </xf>
    <xf numFmtId="164" fontId="8" fillId="0" borderId="2" xfId="0" applyNumberFormat="1" applyFont="1" applyBorder="1"/>
    <xf numFmtId="0" fontId="4" fillId="0" borderId="0" xfId="0" applyFont="1" applyAlignment="1">
      <alignment horizontal="center" wrapText="1"/>
    </xf>
    <xf numFmtId="0" fontId="18" fillId="0" borderId="0" xfId="0" applyFont="1"/>
    <xf numFmtId="0" fontId="4" fillId="0" borderId="0" xfId="0" applyFont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19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9" fillId="0" borderId="12" xfId="0" applyFont="1" applyBorder="1"/>
    <xf numFmtId="0" fontId="20" fillId="0" borderId="12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0" fillId="0" borderId="12" xfId="2" applyFont="1" applyBorder="1" applyAlignment="1">
      <alignment horizontal="left" vertical="center" wrapText="1"/>
    </xf>
    <xf numFmtId="49" fontId="19" fillId="0" borderId="12" xfId="2" applyNumberFormat="1" applyFont="1" applyBorder="1" applyAlignment="1">
      <alignment horizontal="left"/>
    </xf>
    <xf numFmtId="0" fontId="18" fillId="0" borderId="12" xfId="4" applyFont="1" applyBorder="1" applyAlignment="1" applyProtection="1">
      <alignment horizontal="left"/>
      <protection locked="0"/>
    </xf>
    <xf numFmtId="0" fontId="18" fillId="0" borderId="12" xfId="0" applyFont="1" applyBorder="1" applyAlignment="1">
      <alignment horizontal="left"/>
    </xf>
    <xf numFmtId="0" fontId="20" fillId="0" borderId="12" xfId="2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24" fillId="0" borderId="0" xfId="0" applyFont="1"/>
    <xf numFmtId="0" fontId="26" fillId="0" borderId="0" xfId="0" applyFont="1"/>
    <xf numFmtId="164" fontId="11" fillId="5" borderId="0" xfId="0" applyNumberFormat="1" applyFont="1" applyFill="1"/>
    <xf numFmtId="0" fontId="0" fillId="9" borderId="0" xfId="0" applyFill="1"/>
    <xf numFmtId="0" fontId="27" fillId="0" borderId="0" xfId="0" applyFont="1"/>
    <xf numFmtId="0" fontId="28" fillId="10" borderId="4" xfId="0" applyFont="1" applyFill="1" applyBorder="1"/>
    <xf numFmtId="0" fontId="28" fillId="10" borderId="1" xfId="0" applyFont="1" applyFill="1" applyBorder="1"/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 wrapText="1"/>
    </xf>
    <xf numFmtId="0" fontId="31" fillId="0" borderId="0" xfId="0" applyFont="1"/>
    <xf numFmtId="0" fontId="26" fillId="6" borderId="0" xfId="0" applyFont="1" applyFill="1"/>
    <xf numFmtId="0" fontId="26" fillId="6" borderId="0" xfId="0" applyFont="1" applyFill="1" applyAlignment="1">
      <alignment horizontal="center"/>
    </xf>
    <xf numFmtId="0" fontId="26" fillId="6" borderId="4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/>
    </xf>
    <xf numFmtId="0" fontId="29" fillId="0" borderId="5" xfId="0" applyFont="1" applyBorder="1"/>
    <xf numFmtId="164" fontId="29" fillId="0" borderId="0" xfId="0" applyNumberFormat="1" applyFont="1"/>
    <xf numFmtId="0" fontId="29" fillId="0" borderId="4" xfId="0" applyFont="1" applyBorder="1"/>
    <xf numFmtId="0" fontId="32" fillId="10" borderId="4" xfId="0" applyFont="1" applyFill="1" applyBorder="1"/>
    <xf numFmtId="0" fontId="29" fillId="0" borderId="3" xfId="0" applyFont="1" applyBorder="1"/>
    <xf numFmtId="0" fontId="29" fillId="0" borderId="2" xfId="0" applyFont="1" applyBorder="1"/>
    <xf numFmtId="164" fontId="29" fillId="0" borderId="2" xfId="0" applyNumberFormat="1" applyFont="1" applyBorder="1"/>
    <xf numFmtId="0" fontId="29" fillId="0" borderId="1" xfId="0" applyFont="1" applyBorder="1"/>
    <xf numFmtId="0" fontId="32" fillId="10" borderId="1" xfId="0" applyFont="1" applyFill="1" applyBorder="1"/>
    <xf numFmtId="0" fontId="8" fillId="5" borderId="0" xfId="0" applyFont="1" applyFill="1"/>
    <xf numFmtId="164" fontId="8" fillId="5" borderId="0" xfId="0" applyNumberFormat="1" applyFont="1" applyFill="1"/>
    <xf numFmtId="0" fontId="17" fillId="7" borderId="13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/>
    </xf>
    <xf numFmtId="0" fontId="17" fillId="7" borderId="1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7" borderId="12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26" fillId="6" borderId="6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0" fontId="26" fillId="8" borderId="9" xfId="0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26" fillId="8" borderId="11" xfId="0" applyFont="1" applyFill="1" applyBorder="1" applyAlignment="1">
      <alignment horizontal="center"/>
    </xf>
    <xf numFmtId="0" fontId="26" fillId="6" borderId="7" xfId="0" applyFont="1" applyFill="1" applyBorder="1" applyAlignment="1">
      <alignment horizontal="center"/>
    </xf>
  </cellXfs>
  <cellStyles count="5">
    <cellStyle name="Excel Built-in Normal" xfId="4" xr:uid="{07A1FF3B-4447-491F-8FFD-5ADC8EF96D26}"/>
    <cellStyle name="Normal" xfId="0" builtinId="0"/>
    <cellStyle name="Normal 2" xfId="1" xr:uid="{00000000-0005-0000-0000-000001000000}"/>
    <cellStyle name="Normal 3" xfId="2" xr:uid="{34B5195E-ECA7-48D6-903B-F4857960DD70}"/>
    <cellStyle name="Normal 5 2" xfId="3" xr:uid="{C4C1BF23-7C0E-40CD-AC12-5C9ED1BE6FBE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0000FF"/>
      <color rgb="FFFF33CC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FD97F-0BD5-4519-8798-FD813038258A}">
  <sheetPr>
    <pageSetUpPr fitToPage="1"/>
  </sheetPr>
  <dimension ref="A1:X109"/>
  <sheetViews>
    <sheetView showGridLines="0" zoomScaleNormal="100" workbookViewId="0">
      <selection activeCell="AA15" sqref="AA15"/>
    </sheetView>
  </sheetViews>
  <sheetFormatPr defaultColWidth="9.109375" defaultRowHeight="11.4" x14ac:dyDescent="0.2"/>
  <cols>
    <col min="1" max="1" width="4.88671875" style="37" customWidth="1"/>
    <col min="2" max="2" width="4.44140625" style="37" bestFit="1" customWidth="1"/>
    <col min="3" max="3" width="16" style="17" bestFit="1" customWidth="1"/>
    <col min="4" max="4" width="18.33203125" style="17" bestFit="1" customWidth="1"/>
    <col min="5" max="5" width="3.6640625" style="17" customWidth="1"/>
    <col min="6" max="7" width="4.44140625" style="17" customWidth="1"/>
    <col min="8" max="8" width="15.88671875" style="17" bestFit="1" customWidth="1"/>
    <col min="9" max="9" width="13.5546875" style="17" bestFit="1" customWidth="1"/>
    <col min="10" max="10" width="3.6640625" style="17" customWidth="1"/>
    <col min="11" max="12" width="4.44140625" style="17" bestFit="1" customWidth="1"/>
    <col min="13" max="13" width="18.44140625" style="17" bestFit="1" customWidth="1"/>
    <col min="14" max="14" width="13.5546875" style="17" bestFit="1" customWidth="1"/>
    <col min="15" max="15" width="3.6640625" style="17" customWidth="1"/>
    <col min="16" max="17" width="4.44140625" style="17" customWidth="1"/>
    <col min="18" max="18" width="14.33203125" style="17" bestFit="1" customWidth="1"/>
    <col min="19" max="19" width="13.5546875" style="17" bestFit="1" customWidth="1"/>
    <col min="20" max="20" width="3.6640625" style="17" customWidth="1"/>
    <col min="21" max="21" width="4.44140625" style="17" bestFit="1" customWidth="1"/>
    <col min="22" max="22" width="4" style="17" bestFit="1" customWidth="1"/>
    <col min="23" max="23" width="12.5546875" style="17" bestFit="1" customWidth="1"/>
    <col min="24" max="24" width="11.5546875" style="17" bestFit="1" customWidth="1"/>
    <col min="25" max="16384" width="9.109375" style="17"/>
  </cols>
  <sheetData>
    <row r="1" spans="1:24" ht="15" customHeight="1" x14ac:dyDescent="0.25">
      <c r="A1" s="88" t="s">
        <v>128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24" ht="15" customHeight="1" x14ac:dyDescent="0.25">
      <c r="A2" s="40" t="s">
        <v>86</v>
      </c>
      <c r="B2" s="35"/>
      <c r="C2" s="36"/>
    </row>
    <row r="3" spans="1:24" ht="15" customHeight="1" x14ac:dyDescent="0.2"/>
    <row r="4" spans="1:24" ht="15" customHeight="1" x14ac:dyDescent="0.25">
      <c r="A4" s="89" t="s">
        <v>64</v>
      </c>
      <c r="B4" s="89"/>
      <c r="C4" s="89"/>
      <c r="D4" s="89"/>
      <c r="F4" s="89" t="s">
        <v>71</v>
      </c>
      <c r="G4" s="89"/>
      <c r="H4" s="89"/>
      <c r="I4" s="89"/>
      <c r="K4" s="89" t="s">
        <v>104</v>
      </c>
      <c r="L4" s="89"/>
      <c r="M4" s="89"/>
      <c r="N4" s="89"/>
      <c r="P4" s="85" t="s">
        <v>83</v>
      </c>
      <c r="Q4" s="86"/>
      <c r="R4" s="86"/>
      <c r="S4" s="87"/>
      <c r="U4" s="85" t="s">
        <v>107</v>
      </c>
      <c r="V4" s="86"/>
      <c r="W4" s="86"/>
      <c r="X4" s="87"/>
    </row>
    <row r="5" spans="1:24" ht="15" customHeight="1" x14ac:dyDescent="0.2">
      <c r="A5" s="39" t="s">
        <v>9</v>
      </c>
      <c r="B5" s="45"/>
      <c r="C5" s="46"/>
      <c r="D5" s="47"/>
      <c r="F5" s="39" t="s">
        <v>9</v>
      </c>
      <c r="G5" s="38"/>
      <c r="H5" s="38"/>
      <c r="I5" s="38"/>
      <c r="K5" s="39" t="s">
        <v>9</v>
      </c>
      <c r="L5" s="45"/>
      <c r="M5" s="46"/>
      <c r="N5" s="47"/>
      <c r="P5" s="39" t="s">
        <v>9</v>
      </c>
      <c r="Q5" s="38"/>
      <c r="R5" s="38"/>
      <c r="S5" s="38"/>
      <c r="U5" s="39" t="s">
        <v>9</v>
      </c>
      <c r="V5" s="38"/>
      <c r="W5" s="38"/>
      <c r="X5" s="38"/>
    </row>
    <row r="6" spans="1:24" ht="15" customHeight="1" x14ac:dyDescent="0.2">
      <c r="A6" s="39" t="s">
        <v>0</v>
      </c>
      <c r="B6" s="45"/>
      <c r="C6" s="48"/>
      <c r="D6" s="47"/>
      <c r="F6" s="37"/>
      <c r="G6" s="37"/>
    </row>
    <row r="7" spans="1:24" ht="15" customHeight="1" x14ac:dyDescent="0.25">
      <c r="A7" s="39" t="s">
        <v>1</v>
      </c>
      <c r="B7" s="45"/>
      <c r="C7" s="49"/>
      <c r="D7" s="47"/>
      <c r="F7" s="89" t="s">
        <v>40</v>
      </c>
      <c r="G7" s="89"/>
      <c r="H7" s="89"/>
      <c r="I7" s="89"/>
      <c r="K7" s="85" t="s">
        <v>36</v>
      </c>
      <c r="L7" s="86"/>
      <c r="M7" s="86"/>
      <c r="N7" s="87"/>
      <c r="P7" s="85" t="s">
        <v>37</v>
      </c>
      <c r="Q7" s="86"/>
      <c r="R7" s="86"/>
      <c r="S7" s="87"/>
      <c r="U7" s="85" t="s">
        <v>84</v>
      </c>
      <c r="V7" s="86"/>
      <c r="W7" s="86"/>
      <c r="X7" s="87"/>
    </row>
    <row r="8" spans="1:24" ht="15" customHeight="1" x14ac:dyDescent="0.2">
      <c r="A8" s="39" t="s">
        <v>8</v>
      </c>
      <c r="B8" s="45"/>
      <c r="C8" s="49"/>
      <c r="D8" s="47"/>
      <c r="F8" s="39" t="s">
        <v>9</v>
      </c>
      <c r="G8" s="45"/>
      <c r="H8" s="53"/>
      <c r="I8" s="47"/>
      <c r="K8" s="39" t="s">
        <v>9</v>
      </c>
      <c r="L8" s="39"/>
      <c r="M8" s="46"/>
      <c r="N8" s="46"/>
      <c r="P8" s="39" t="s">
        <v>9</v>
      </c>
      <c r="Q8" s="39">
        <f>+'Minor Girls 10 years'!B57</f>
        <v>164</v>
      </c>
      <c r="R8" s="46" t="str">
        <f>+'Minor Girls 10 years'!C57</f>
        <v>Maeve Carroll</v>
      </c>
      <c r="S8" s="46" t="str">
        <f>+'Minor Girls 10 years'!D57</f>
        <v>WA Academy</v>
      </c>
      <c r="U8" s="39" t="s">
        <v>9</v>
      </c>
      <c r="V8" s="39"/>
      <c r="W8" s="46"/>
      <c r="X8" s="46"/>
    </row>
    <row r="9" spans="1:24" ht="15" customHeight="1" x14ac:dyDescent="0.2">
      <c r="A9" s="39" t="s">
        <v>7</v>
      </c>
      <c r="B9" s="45"/>
      <c r="C9" s="49"/>
      <c r="D9" s="47"/>
      <c r="F9" s="39" t="s">
        <v>0</v>
      </c>
      <c r="G9" s="45"/>
      <c r="H9" s="46"/>
      <c r="I9" s="47"/>
      <c r="K9" s="39" t="s">
        <v>0</v>
      </c>
      <c r="L9" s="39"/>
      <c r="M9" s="46"/>
      <c r="N9" s="46"/>
      <c r="P9" s="39" t="s">
        <v>0</v>
      </c>
      <c r="Q9" s="39">
        <f>+'Minor Girls 10 years'!B58</f>
        <v>177</v>
      </c>
      <c r="R9" s="46" t="str">
        <f>+'Minor Girls 10 years'!C58</f>
        <v xml:space="preserve">Tahlia Paull </v>
      </c>
      <c r="S9" s="46" t="str">
        <f>+'Minor Girls 10 years'!D58</f>
        <v>The Academy</v>
      </c>
      <c r="U9" s="39" t="s">
        <v>0</v>
      </c>
      <c r="V9" s="39"/>
      <c r="W9" s="46"/>
      <c r="X9" s="46"/>
    </row>
    <row r="10" spans="1:24" ht="15" customHeight="1" x14ac:dyDescent="0.2">
      <c r="A10" s="39" t="s">
        <v>6</v>
      </c>
      <c r="B10" s="45"/>
      <c r="C10" s="50"/>
      <c r="D10" s="47"/>
      <c r="F10" s="39" t="s">
        <v>1</v>
      </c>
      <c r="G10" s="45"/>
      <c r="H10" s="46"/>
      <c r="I10" s="47"/>
      <c r="K10" s="39" t="s">
        <v>1</v>
      </c>
      <c r="L10" s="39"/>
      <c r="M10" s="46"/>
      <c r="N10" s="46"/>
      <c r="P10" s="39" t="s">
        <v>1</v>
      </c>
      <c r="Q10" s="39">
        <f>+'Minor Girls 10 years'!B59</f>
        <v>174</v>
      </c>
      <c r="R10" s="46" t="str">
        <f>+'Minor Girls 10 years'!C59</f>
        <v xml:space="preserve">Hannah Lonergan-Smith </v>
      </c>
      <c r="S10" s="46" t="str">
        <f>+'Minor Girls 10 years'!D59</f>
        <v>The Academy</v>
      </c>
      <c r="U10" s="39" t="s">
        <v>1</v>
      </c>
      <c r="V10" s="39"/>
      <c r="W10" s="46"/>
      <c r="X10" s="46"/>
    </row>
    <row r="11" spans="1:24" ht="15" customHeight="1" x14ac:dyDescent="0.2">
      <c r="A11" s="39" t="s">
        <v>5</v>
      </c>
      <c r="B11" s="45"/>
      <c r="C11" s="51"/>
      <c r="D11" s="47"/>
      <c r="F11" s="39" t="s">
        <v>8</v>
      </c>
      <c r="G11" s="45"/>
      <c r="H11" s="49"/>
      <c r="I11" s="47"/>
      <c r="K11" s="39" t="s">
        <v>8</v>
      </c>
      <c r="L11" s="39"/>
      <c r="M11" s="46"/>
      <c r="N11" s="46"/>
      <c r="P11" s="39" t="s">
        <v>8</v>
      </c>
      <c r="Q11" s="39">
        <f>+'Minor Girls 10 years'!B60</f>
        <v>167</v>
      </c>
      <c r="R11" s="46" t="str">
        <f>+'Minor Girls 10 years'!C60</f>
        <v xml:space="preserve">Neive Jenaway </v>
      </c>
      <c r="S11" s="46" t="str">
        <f>+'Minor Girls 10 years'!D60</f>
        <v>The Academy</v>
      </c>
      <c r="U11" s="39" t="s">
        <v>8</v>
      </c>
      <c r="V11" s="39"/>
      <c r="W11" s="46"/>
      <c r="X11" s="46"/>
    </row>
    <row r="12" spans="1:24" ht="15" customHeight="1" x14ac:dyDescent="0.2">
      <c r="A12" s="39" t="s">
        <v>4</v>
      </c>
      <c r="B12" s="45"/>
      <c r="C12" s="46"/>
      <c r="D12" s="47"/>
      <c r="F12" s="39" t="s">
        <v>7</v>
      </c>
      <c r="G12" s="45"/>
      <c r="H12" s="51"/>
      <c r="I12" s="47"/>
      <c r="K12" s="39" t="s">
        <v>7</v>
      </c>
      <c r="L12" s="39"/>
      <c r="M12" s="46"/>
      <c r="N12" s="46"/>
      <c r="P12" s="39" t="s">
        <v>7</v>
      </c>
      <c r="Q12" s="39">
        <f>+'Minor Girls 10 years'!B61</f>
        <v>173</v>
      </c>
      <c r="R12" s="46" t="str">
        <f>+'Minor Girls 10 years'!C61</f>
        <v>Shae Duguid</v>
      </c>
      <c r="S12" s="46" t="str">
        <f>+'Minor Girls 10 years'!D61</f>
        <v>Trinity Studio</v>
      </c>
      <c r="U12" s="39" t="s">
        <v>7</v>
      </c>
      <c r="V12" s="39"/>
      <c r="W12" s="46"/>
      <c r="X12" s="46"/>
    </row>
    <row r="13" spans="1:24" ht="15" customHeight="1" x14ac:dyDescent="0.2">
      <c r="A13" s="39" t="s">
        <v>129</v>
      </c>
      <c r="B13" s="45"/>
      <c r="C13" s="52"/>
      <c r="D13" s="47"/>
      <c r="F13" s="39" t="s">
        <v>6</v>
      </c>
      <c r="G13" s="45"/>
      <c r="H13" s="49"/>
      <c r="I13" s="47"/>
      <c r="K13" s="39" t="s">
        <v>6</v>
      </c>
      <c r="L13" s="39"/>
      <c r="M13" s="46"/>
      <c r="N13" s="46"/>
      <c r="P13" s="39" t="s">
        <v>6</v>
      </c>
      <c r="Q13" s="39">
        <f>+'Minor Girls 10 years'!B62</f>
        <v>169</v>
      </c>
      <c r="R13" s="46" t="str">
        <f>+'Minor Girls 10 years'!C62</f>
        <v>Orla Corcoran</v>
      </c>
      <c r="S13" s="46" t="str">
        <f>+'Minor Girls 10 years'!D62</f>
        <v>O'Hare School</v>
      </c>
      <c r="U13" s="39" t="s">
        <v>6</v>
      </c>
      <c r="V13" s="39"/>
      <c r="W13" s="46"/>
      <c r="X13" s="46"/>
    </row>
    <row r="14" spans="1:24" ht="15" customHeight="1" x14ac:dyDescent="0.2">
      <c r="A14" s="39" t="s">
        <v>38</v>
      </c>
      <c r="B14" s="45"/>
      <c r="C14" s="49"/>
      <c r="D14" s="47"/>
      <c r="F14" s="39" t="s">
        <v>5</v>
      </c>
      <c r="G14" s="45"/>
      <c r="H14" s="49"/>
      <c r="I14" s="47"/>
      <c r="K14" s="39" t="s">
        <v>5</v>
      </c>
      <c r="L14" s="39"/>
      <c r="M14" s="46"/>
      <c r="N14" s="46"/>
      <c r="P14" s="39" t="s">
        <v>5</v>
      </c>
      <c r="Q14" s="39">
        <f>+'Minor Girls 10 years'!B63</f>
        <v>166</v>
      </c>
      <c r="R14" s="46" t="str">
        <f>+'Minor Girls 10 years'!C63</f>
        <v>Chelsea Martin</v>
      </c>
      <c r="S14" s="46" t="str">
        <f>+'Minor Girls 10 years'!D63</f>
        <v>Celtic Academy</v>
      </c>
      <c r="U14" s="39" t="s">
        <v>5</v>
      </c>
      <c r="V14" s="39"/>
      <c r="W14" s="46"/>
      <c r="X14" s="46"/>
    </row>
    <row r="15" spans="1:24" ht="15" customHeight="1" x14ac:dyDescent="0.2">
      <c r="A15" s="39" t="s">
        <v>44</v>
      </c>
      <c r="B15" s="45"/>
      <c r="C15" s="46"/>
      <c r="D15" s="47"/>
      <c r="F15" s="39" t="s">
        <v>4</v>
      </c>
      <c r="G15" s="45"/>
      <c r="H15" s="48"/>
      <c r="I15" s="47"/>
      <c r="K15" s="39" t="s">
        <v>4</v>
      </c>
      <c r="L15" s="39"/>
      <c r="M15" s="46"/>
      <c r="N15" s="46"/>
      <c r="P15" s="39" t="s">
        <v>4</v>
      </c>
      <c r="Q15" s="39">
        <f>+'Minor Girls 10 years'!B64</f>
        <v>181</v>
      </c>
      <c r="R15" s="46" t="str">
        <f>+'Minor Girls 10 years'!C64</f>
        <v>Jessica Hollier</v>
      </c>
      <c r="S15" s="46" t="str">
        <f>+'Minor Girls 10 years'!D64</f>
        <v>WA Academy</v>
      </c>
      <c r="U15" s="39" t="s">
        <v>4</v>
      </c>
      <c r="V15" s="39"/>
      <c r="W15" s="46"/>
      <c r="X15" s="46"/>
    </row>
    <row r="16" spans="1:24" ht="15" customHeight="1" x14ac:dyDescent="0.2">
      <c r="A16" s="39" t="s">
        <v>85</v>
      </c>
      <c r="B16" s="45"/>
      <c r="C16" s="49"/>
      <c r="D16" s="47"/>
      <c r="F16" s="39" t="s">
        <v>38</v>
      </c>
      <c r="G16" s="45"/>
      <c r="H16" s="46"/>
      <c r="I16" s="47"/>
      <c r="K16" s="39" t="s">
        <v>38</v>
      </c>
      <c r="L16" s="39"/>
      <c r="M16" s="46"/>
      <c r="N16" s="46"/>
      <c r="P16" s="39" t="s">
        <v>38</v>
      </c>
      <c r="Q16" s="39">
        <f>+'Minor Girls 10 years'!B65</f>
        <v>165</v>
      </c>
      <c r="R16" s="46" t="str">
        <f>+'Minor Girls 10 years'!C65</f>
        <v>Lucy Stevens</v>
      </c>
      <c r="S16" s="46" t="str">
        <f>+'Minor Girls 10 years'!D65</f>
        <v>Kavanagh Studio</v>
      </c>
      <c r="U16" s="39" t="s">
        <v>38</v>
      </c>
      <c r="V16" s="39"/>
      <c r="W16" s="46"/>
      <c r="X16" s="46"/>
    </row>
    <row r="17" spans="1:24" ht="15" customHeight="1" x14ac:dyDescent="0.2">
      <c r="A17" s="39" t="s">
        <v>85</v>
      </c>
      <c r="B17" s="45"/>
      <c r="C17" s="49"/>
      <c r="D17" s="47"/>
      <c r="F17" s="39" t="s">
        <v>39</v>
      </c>
      <c r="G17" s="45"/>
      <c r="H17" s="54"/>
      <c r="I17" s="47"/>
      <c r="K17" s="39" t="s">
        <v>39</v>
      </c>
      <c r="L17" s="39"/>
      <c r="M17" s="46"/>
      <c r="N17" s="46"/>
      <c r="P17" s="39" t="s">
        <v>39</v>
      </c>
      <c r="Q17" s="39">
        <f>+'Minor Girls 10 years'!B66</f>
        <v>180</v>
      </c>
      <c r="R17" s="46" t="str">
        <f>+'Minor Girls 10 years'!C66</f>
        <v>Keela Purcell</v>
      </c>
      <c r="S17" s="46" t="str">
        <f>+'Minor Girls 10 years'!D66</f>
        <v>O'Hare School</v>
      </c>
      <c r="U17" s="39" t="s">
        <v>39</v>
      </c>
      <c r="V17" s="39"/>
      <c r="W17" s="46"/>
      <c r="X17" s="46"/>
    </row>
    <row r="18" spans="1:24" ht="15" customHeight="1" x14ac:dyDescent="0.2">
      <c r="A18" s="39" t="s">
        <v>85</v>
      </c>
      <c r="B18" s="45"/>
      <c r="C18" s="49"/>
      <c r="D18" s="47"/>
      <c r="F18" s="39" t="s">
        <v>44</v>
      </c>
      <c r="G18" s="45"/>
      <c r="H18" s="48"/>
      <c r="I18" s="47"/>
      <c r="K18" s="39" t="s">
        <v>44</v>
      </c>
      <c r="L18" s="39"/>
      <c r="M18" s="46"/>
      <c r="N18" s="46"/>
      <c r="P18" s="39" t="s">
        <v>44</v>
      </c>
      <c r="Q18" s="39">
        <f>+'Minor Girls 10 years'!B67</f>
        <v>179</v>
      </c>
      <c r="R18" s="46" t="str">
        <f>+'Minor Girls 10 years'!C67</f>
        <v>Scarlett Clifton</v>
      </c>
      <c r="S18" s="46" t="str">
        <f>+'Minor Girls 10 years'!D67</f>
        <v>Kavanagh Studio</v>
      </c>
      <c r="U18" s="39" t="s">
        <v>44</v>
      </c>
      <c r="V18" s="39"/>
      <c r="W18" s="46"/>
      <c r="X18" s="46"/>
    </row>
    <row r="19" spans="1:24" ht="15" customHeight="1" x14ac:dyDescent="0.2">
      <c r="A19" s="39" t="s">
        <v>85</v>
      </c>
      <c r="B19" s="45"/>
      <c r="C19" s="49"/>
      <c r="D19" s="47"/>
      <c r="F19" s="39" t="s">
        <v>45</v>
      </c>
      <c r="G19" s="45"/>
      <c r="H19" s="53"/>
      <c r="I19" s="47"/>
      <c r="K19" s="39" t="s">
        <v>45</v>
      </c>
      <c r="L19" s="39"/>
      <c r="M19" s="46"/>
      <c r="N19" s="46"/>
      <c r="P19" s="39" t="s">
        <v>45</v>
      </c>
      <c r="Q19" s="39">
        <f>+'Minor Girls 10 years'!B68</f>
        <v>178</v>
      </c>
      <c r="R19" s="46" t="str">
        <f>+'Minor Girls 10 years'!C68</f>
        <v>Elouise Wong</v>
      </c>
      <c r="S19" s="46" t="str">
        <f>+'Minor Girls 10 years'!D68</f>
        <v>Celtic Academy</v>
      </c>
      <c r="U19" s="39" t="s">
        <v>45</v>
      </c>
      <c r="V19" s="39"/>
      <c r="W19" s="46"/>
      <c r="X19" s="46"/>
    </row>
    <row r="20" spans="1:24" ht="15" customHeight="1" x14ac:dyDescent="0.2">
      <c r="F20" s="39" t="s">
        <v>46</v>
      </c>
      <c r="G20" s="45"/>
      <c r="H20" s="48"/>
      <c r="I20" s="47"/>
      <c r="K20" s="39" t="s">
        <v>46</v>
      </c>
      <c r="L20" s="39"/>
      <c r="M20" s="46"/>
      <c r="N20" s="46"/>
      <c r="P20" s="39" t="s">
        <v>85</v>
      </c>
      <c r="Q20" s="39">
        <f>+'Minor Girls 10 years'!B69</f>
        <v>170</v>
      </c>
      <c r="R20" s="46" t="str">
        <f>+'Minor Girls 10 years'!C69</f>
        <v>April Farrugia</v>
      </c>
      <c r="S20" s="46" t="str">
        <f>+'Minor Girls 10 years'!D69</f>
        <v>Kavanagh Studio</v>
      </c>
      <c r="U20" s="39" t="s">
        <v>46</v>
      </c>
      <c r="V20" s="39"/>
      <c r="W20" s="46"/>
      <c r="X20" s="46"/>
    </row>
    <row r="21" spans="1:24" ht="15" customHeight="1" x14ac:dyDescent="0.25">
      <c r="A21" s="85" t="s">
        <v>65</v>
      </c>
      <c r="B21" s="86"/>
      <c r="C21" s="86"/>
      <c r="D21" s="87"/>
      <c r="F21" s="39" t="s">
        <v>85</v>
      </c>
      <c r="G21" s="45"/>
      <c r="H21" s="53"/>
      <c r="I21" s="47"/>
      <c r="K21" s="39" t="s">
        <v>47</v>
      </c>
      <c r="L21" s="39"/>
      <c r="M21" s="46"/>
      <c r="N21" s="46"/>
      <c r="P21" s="39" t="s">
        <v>85</v>
      </c>
      <c r="Q21" s="39">
        <f>+'Minor Girls 10 years'!B70</f>
        <v>175</v>
      </c>
      <c r="R21" s="46" t="str">
        <f>+'Minor Girls 10 years'!C70</f>
        <v>Clara McDonald</v>
      </c>
      <c r="S21" s="46" t="str">
        <f>+'Minor Girls 10 years'!D70</f>
        <v>WA Academy</v>
      </c>
      <c r="U21" s="39" t="s">
        <v>85</v>
      </c>
      <c r="V21" s="39"/>
      <c r="W21" s="46"/>
      <c r="X21" s="46"/>
    </row>
    <row r="22" spans="1:24" ht="15" customHeight="1" x14ac:dyDescent="0.2">
      <c r="A22" s="39" t="s">
        <v>9</v>
      </c>
      <c r="B22" s="45"/>
      <c r="C22" s="46"/>
      <c r="D22" s="47"/>
      <c r="F22" s="39" t="s">
        <v>85</v>
      </c>
      <c r="G22" s="45"/>
      <c r="H22" s="53"/>
      <c r="I22" s="47"/>
      <c r="K22" s="39" t="s">
        <v>53</v>
      </c>
      <c r="L22" s="39"/>
      <c r="M22" s="46"/>
      <c r="N22" s="46"/>
      <c r="P22" s="39" t="s">
        <v>85</v>
      </c>
      <c r="Q22" s="39">
        <f>+'Minor Girls 10 years'!B71</f>
        <v>176</v>
      </c>
      <c r="R22" s="46" t="str">
        <f>+'Minor Girls 10 years'!C71</f>
        <v>Jade Needham</v>
      </c>
      <c r="S22" s="46" t="str">
        <f>+'Minor Girls 10 years'!D71</f>
        <v>O'Hare School</v>
      </c>
      <c r="U22" s="39" t="s">
        <v>85</v>
      </c>
      <c r="V22" s="39"/>
      <c r="W22" s="46"/>
      <c r="X22" s="46"/>
    </row>
    <row r="23" spans="1:24" ht="15" customHeight="1" x14ac:dyDescent="0.2">
      <c r="A23" s="39" t="s">
        <v>0</v>
      </c>
      <c r="B23" s="45"/>
      <c r="C23" s="52"/>
      <c r="D23" s="47"/>
      <c r="F23" s="39" t="s">
        <v>85</v>
      </c>
      <c r="G23" s="45"/>
      <c r="H23" s="49"/>
      <c r="I23" s="47"/>
      <c r="K23" s="39" t="s">
        <v>85</v>
      </c>
      <c r="L23" s="39"/>
      <c r="M23" s="46"/>
      <c r="N23" s="46"/>
      <c r="U23" s="39" t="s">
        <v>85</v>
      </c>
      <c r="V23" s="39"/>
      <c r="W23" s="46"/>
      <c r="X23" s="46"/>
    </row>
    <row r="24" spans="1:24" ht="15" customHeight="1" x14ac:dyDescent="0.2">
      <c r="A24" s="39" t="s">
        <v>1</v>
      </c>
      <c r="B24" s="45"/>
      <c r="C24" s="49"/>
      <c r="D24" s="47"/>
      <c r="F24" s="39" t="s">
        <v>85</v>
      </c>
      <c r="G24" s="45"/>
      <c r="H24" s="46"/>
      <c r="I24" s="47"/>
      <c r="K24" s="39" t="s">
        <v>85</v>
      </c>
      <c r="L24" s="39"/>
      <c r="M24" s="46"/>
      <c r="N24" s="46"/>
      <c r="U24" s="39" t="s">
        <v>85</v>
      </c>
      <c r="V24" s="39"/>
      <c r="W24" s="46"/>
      <c r="X24" s="46"/>
    </row>
    <row r="25" spans="1:24" ht="15" customHeight="1" x14ac:dyDescent="0.2">
      <c r="A25" s="39" t="s">
        <v>8</v>
      </c>
      <c r="B25" s="45"/>
      <c r="C25" s="49"/>
      <c r="D25" s="47"/>
      <c r="K25" s="39" t="s">
        <v>85</v>
      </c>
      <c r="L25" s="39"/>
      <c r="M25" s="46"/>
      <c r="N25" s="46"/>
      <c r="U25" s="39" t="s">
        <v>85</v>
      </c>
      <c r="V25" s="39"/>
      <c r="W25" s="46"/>
      <c r="X25" s="46"/>
    </row>
    <row r="26" spans="1:24" ht="15" customHeight="1" x14ac:dyDescent="0.2">
      <c r="A26" s="39" t="s">
        <v>7</v>
      </c>
      <c r="B26" s="45"/>
      <c r="C26" s="46"/>
      <c r="D26" s="47"/>
      <c r="K26" s="39" t="s">
        <v>85</v>
      </c>
      <c r="L26" s="39"/>
      <c r="M26" s="46"/>
      <c r="N26" s="46"/>
    </row>
    <row r="27" spans="1:24" ht="15" customHeight="1" x14ac:dyDescent="0.2">
      <c r="A27" s="39" t="s">
        <v>6</v>
      </c>
      <c r="B27" s="45"/>
      <c r="C27" s="48"/>
      <c r="D27" s="47"/>
      <c r="K27" s="39" t="s">
        <v>85</v>
      </c>
      <c r="L27" s="39"/>
      <c r="M27" s="46"/>
      <c r="N27" s="46"/>
    </row>
    <row r="28" spans="1:24" ht="15" customHeight="1" x14ac:dyDescent="0.2">
      <c r="A28" s="39" t="s">
        <v>5</v>
      </c>
      <c r="B28" s="45"/>
      <c r="C28" s="53"/>
      <c r="D28" s="47"/>
      <c r="K28" s="37"/>
      <c r="L28" s="37"/>
    </row>
    <row r="29" spans="1:24" ht="15" customHeight="1" x14ac:dyDescent="0.2">
      <c r="A29" s="39" t="s">
        <v>4</v>
      </c>
      <c r="B29" s="45"/>
      <c r="C29" s="49"/>
      <c r="D29" s="47"/>
    </row>
    <row r="30" spans="1:24" ht="15" customHeight="1" x14ac:dyDescent="0.2">
      <c r="A30" s="39" t="s">
        <v>38</v>
      </c>
      <c r="B30" s="45"/>
      <c r="C30" s="49"/>
      <c r="D30" s="47"/>
    </row>
    <row r="31" spans="1:24" ht="15" customHeight="1" x14ac:dyDescent="0.2">
      <c r="A31" s="39" t="s">
        <v>39</v>
      </c>
      <c r="B31" s="45"/>
      <c r="C31" s="48"/>
      <c r="D31" s="47"/>
    </row>
    <row r="32" spans="1:24" ht="15" customHeight="1" x14ac:dyDescent="0.2">
      <c r="A32" s="39" t="s">
        <v>85</v>
      </c>
      <c r="B32" s="45"/>
      <c r="C32" s="49"/>
      <c r="D32" s="47"/>
    </row>
    <row r="33" spans="1:4" ht="15" customHeight="1" x14ac:dyDescent="0.2">
      <c r="A33" s="39" t="s">
        <v>85</v>
      </c>
      <c r="B33" s="45"/>
      <c r="C33" s="48"/>
      <c r="D33" s="47"/>
    </row>
    <row r="34" spans="1:4" ht="15" customHeight="1" x14ac:dyDescent="0.2">
      <c r="A34" s="39" t="s">
        <v>85</v>
      </c>
      <c r="B34" s="45"/>
      <c r="C34" s="48"/>
      <c r="D34" s="47"/>
    </row>
    <row r="35" spans="1:4" ht="15" customHeight="1" x14ac:dyDescent="0.2">
      <c r="A35" s="39" t="s">
        <v>85</v>
      </c>
      <c r="B35" s="45"/>
      <c r="C35" s="49"/>
      <c r="D35" s="47"/>
    </row>
    <row r="36" spans="1:4" ht="15" customHeight="1" x14ac:dyDescent="0.2"/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spans="1:2" ht="15" customHeight="1" x14ac:dyDescent="0.2"/>
    <row r="50" spans="1:2" ht="15" customHeight="1" x14ac:dyDescent="0.2"/>
    <row r="51" spans="1:2" ht="15" customHeight="1" x14ac:dyDescent="0.2"/>
    <row r="52" spans="1:2" ht="15" customHeight="1" x14ac:dyDescent="0.2"/>
    <row r="53" spans="1:2" ht="15" customHeight="1" x14ac:dyDescent="0.2"/>
    <row r="54" spans="1:2" ht="15" customHeight="1" x14ac:dyDescent="0.2"/>
    <row r="55" spans="1:2" ht="15" customHeight="1" x14ac:dyDescent="0.2"/>
    <row r="56" spans="1:2" ht="15" customHeight="1" x14ac:dyDescent="0.2"/>
    <row r="57" spans="1:2" ht="15" customHeight="1" x14ac:dyDescent="0.2"/>
    <row r="58" spans="1:2" ht="15" customHeight="1" x14ac:dyDescent="0.2">
      <c r="A58" s="17"/>
      <c r="B58" s="17"/>
    </row>
    <row r="59" spans="1:2" ht="15" customHeight="1" x14ac:dyDescent="0.2">
      <c r="A59" s="17"/>
      <c r="B59" s="17"/>
    </row>
    <row r="60" spans="1:2" ht="15" customHeight="1" x14ac:dyDescent="0.2">
      <c r="A60" s="17"/>
      <c r="B60" s="17"/>
    </row>
    <row r="61" spans="1:2" ht="15" customHeight="1" x14ac:dyDescent="0.2">
      <c r="A61" s="17"/>
      <c r="B61" s="17"/>
    </row>
    <row r="62" spans="1:2" ht="15" customHeight="1" x14ac:dyDescent="0.2">
      <c r="A62" s="17"/>
      <c r="B62" s="17"/>
    </row>
    <row r="63" spans="1:2" ht="15" customHeight="1" x14ac:dyDescent="0.2">
      <c r="A63" s="17"/>
      <c r="B63" s="17"/>
    </row>
    <row r="64" spans="1:2" ht="15" customHeight="1" x14ac:dyDescent="0.2">
      <c r="A64" s="17"/>
      <c r="B64" s="17"/>
    </row>
    <row r="65" s="17" customFormat="1" ht="15" customHeight="1" x14ac:dyDescent="0.2"/>
    <row r="66" s="17" customFormat="1" ht="15" customHeight="1" x14ac:dyDescent="0.2"/>
    <row r="67" s="17" customFormat="1" ht="15" customHeight="1" x14ac:dyDescent="0.2"/>
    <row r="68" s="17" customFormat="1" ht="15" customHeight="1" x14ac:dyDescent="0.2"/>
    <row r="69" s="17" customFormat="1" ht="15" customHeight="1" x14ac:dyDescent="0.2"/>
    <row r="70" s="17" customFormat="1" ht="15" customHeight="1" x14ac:dyDescent="0.2"/>
    <row r="71" s="17" customFormat="1" ht="15" customHeight="1" x14ac:dyDescent="0.2"/>
    <row r="72" s="17" customFormat="1" ht="15" customHeight="1" x14ac:dyDescent="0.2"/>
    <row r="73" s="17" customFormat="1" ht="15" customHeight="1" x14ac:dyDescent="0.2"/>
    <row r="74" s="17" customFormat="1" ht="15" customHeight="1" x14ac:dyDescent="0.2"/>
    <row r="75" s="17" customFormat="1" ht="15" customHeight="1" x14ac:dyDescent="0.2"/>
    <row r="76" s="17" customFormat="1" ht="15" customHeight="1" x14ac:dyDescent="0.2"/>
    <row r="77" s="17" customFormat="1" ht="15" customHeight="1" x14ac:dyDescent="0.2"/>
    <row r="78" s="17" customFormat="1" ht="15" customHeight="1" x14ac:dyDescent="0.2"/>
    <row r="79" s="17" customFormat="1" ht="15" customHeight="1" x14ac:dyDescent="0.2"/>
    <row r="80" s="17" customFormat="1" ht="15" customHeight="1" x14ac:dyDescent="0.2"/>
    <row r="81" s="17" customFormat="1" ht="15" customHeight="1" x14ac:dyDescent="0.2"/>
    <row r="82" s="17" customFormat="1" ht="15" customHeight="1" x14ac:dyDescent="0.2"/>
    <row r="83" s="17" customFormat="1" ht="15" customHeight="1" x14ac:dyDescent="0.2"/>
    <row r="84" s="17" customFormat="1" ht="15" customHeight="1" x14ac:dyDescent="0.2"/>
    <row r="85" s="17" customFormat="1" ht="15" customHeight="1" x14ac:dyDescent="0.2"/>
    <row r="86" s="17" customFormat="1" ht="15" customHeight="1" x14ac:dyDescent="0.2"/>
    <row r="87" s="17" customFormat="1" ht="15" customHeight="1" x14ac:dyDescent="0.2"/>
    <row r="88" s="17" customFormat="1" ht="15" customHeight="1" x14ac:dyDescent="0.2"/>
    <row r="89" s="17" customFormat="1" ht="15" customHeight="1" x14ac:dyDescent="0.2"/>
    <row r="90" s="17" customFormat="1" ht="15" customHeight="1" x14ac:dyDescent="0.2"/>
    <row r="91" s="17" customFormat="1" ht="15" customHeight="1" x14ac:dyDescent="0.2"/>
    <row r="92" s="17" customFormat="1" ht="15" customHeight="1" x14ac:dyDescent="0.2"/>
    <row r="93" s="17" customFormat="1" ht="15" customHeight="1" x14ac:dyDescent="0.2"/>
    <row r="94" s="17" customFormat="1" ht="15" customHeight="1" x14ac:dyDescent="0.2"/>
    <row r="95" s="17" customFormat="1" ht="15" customHeight="1" x14ac:dyDescent="0.2"/>
    <row r="96" s="17" customFormat="1" ht="15" customHeight="1" x14ac:dyDescent="0.2"/>
    <row r="97" s="17" customFormat="1" ht="15" customHeight="1" x14ac:dyDescent="0.2"/>
    <row r="98" s="17" customFormat="1" ht="15" customHeight="1" x14ac:dyDescent="0.2"/>
    <row r="99" s="17" customFormat="1" ht="15" customHeight="1" x14ac:dyDescent="0.2"/>
    <row r="100" s="17" customFormat="1" ht="15" customHeight="1" x14ac:dyDescent="0.2"/>
    <row r="101" s="17" customFormat="1" ht="15" customHeight="1" x14ac:dyDescent="0.2"/>
    <row r="102" s="17" customFormat="1" ht="15" customHeight="1" x14ac:dyDescent="0.2"/>
    <row r="103" s="17" customFormat="1" ht="15" customHeight="1" x14ac:dyDescent="0.2"/>
    <row r="104" s="17" customFormat="1" ht="15" customHeight="1" x14ac:dyDescent="0.2"/>
    <row r="105" s="17" customFormat="1" ht="15" customHeight="1" x14ac:dyDescent="0.2"/>
    <row r="106" s="17" customFormat="1" ht="15" customHeight="1" x14ac:dyDescent="0.2"/>
    <row r="107" s="17" customFormat="1" ht="15" customHeight="1" x14ac:dyDescent="0.2"/>
    <row r="108" s="17" customFormat="1" ht="15" customHeight="1" x14ac:dyDescent="0.2"/>
    <row r="109" s="17" customFormat="1" ht="15" customHeight="1" x14ac:dyDescent="0.2"/>
  </sheetData>
  <sortState xmlns:xlrd2="http://schemas.microsoft.com/office/spreadsheetml/2017/richdata2" ref="G18:I23">
    <sortCondition ref="G18:G23"/>
  </sortState>
  <mergeCells count="11">
    <mergeCell ref="A21:D21"/>
    <mergeCell ref="U7:X7"/>
    <mergeCell ref="K7:N7"/>
    <mergeCell ref="U4:X4"/>
    <mergeCell ref="A1:N1"/>
    <mergeCell ref="P7:S7"/>
    <mergeCell ref="F7:I7"/>
    <mergeCell ref="K4:N4"/>
    <mergeCell ref="P4:S4"/>
    <mergeCell ref="A4:D4"/>
    <mergeCell ref="F4:I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1200" verticalDpi="1200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12A6A-86F5-4B4E-BCCF-DA6BB017B729}">
  <sheetPr>
    <tabColor theme="7" tint="0.79998168889431442"/>
    <pageSetUpPr fitToPage="1"/>
  </sheetPr>
  <dimension ref="A1:AB113"/>
  <sheetViews>
    <sheetView zoomScale="80" zoomScaleNormal="80" workbookViewId="0">
      <pane xSplit="4" ySplit="4" topLeftCell="E99" activePane="bottomRight" state="frozen"/>
      <selection activeCell="T6" sqref="T6"/>
      <selection pane="topRight" activeCell="T6" sqref="T6"/>
      <selection pane="bottomLeft" activeCell="T6" sqref="T6"/>
      <selection pane="bottomRight" activeCell="A70" activeCellId="1" sqref="A63:A66 A70:A71"/>
    </sheetView>
  </sheetViews>
  <sheetFormatPr defaultColWidth="9.109375" defaultRowHeight="14.4" outlineLevelCol="1" x14ac:dyDescent="0.3"/>
  <cols>
    <col min="1" max="1" width="6.109375" style="8" customWidth="1"/>
    <col min="2" max="2" width="5.44140625" style="8" bestFit="1" customWidth="1"/>
    <col min="3" max="3" width="21.6640625" style="8" customWidth="1" outlineLevel="1"/>
    <col min="4" max="4" width="19.88671875" style="8" customWidth="1" outlineLevel="1"/>
    <col min="5" max="5" width="2.5546875" style="8" customWidth="1"/>
    <col min="6" max="6" width="11.109375" style="8" customWidth="1" outlineLevel="1"/>
    <col min="7" max="7" width="10.44140625" style="8" customWidth="1" outlineLevel="1"/>
    <col min="8" max="8" width="12.109375" style="8" customWidth="1" outlineLevel="1"/>
    <col min="9" max="9" width="7.109375" style="8" customWidth="1" outlineLevel="1"/>
    <col min="10" max="10" width="8.33203125" style="8" customWidth="1" outlineLevel="1"/>
    <col min="11" max="11" width="9" style="8" customWidth="1" outlineLevel="1"/>
    <col min="12" max="12" width="2.6640625" style="8" customWidth="1"/>
    <col min="13" max="13" width="11.109375" style="8" customWidth="1" outlineLevel="1"/>
    <col min="14" max="14" width="10.44140625" style="8" customWidth="1" outlineLevel="1"/>
    <col min="15" max="15" width="10.5546875" style="8" customWidth="1" outlineLevel="1"/>
    <col min="16" max="16" width="6" style="8" customWidth="1" outlineLevel="1"/>
    <col min="17" max="17" width="8.33203125" style="8" customWidth="1" outlineLevel="1"/>
    <col min="18" max="18" width="9" style="8" customWidth="1" outlineLevel="1"/>
    <col min="19" max="19" width="2.5546875" style="8" customWidth="1"/>
    <col min="20" max="20" width="11.109375" style="8" customWidth="1" outlineLevel="1"/>
    <col min="21" max="21" width="10.44140625" style="8" customWidth="1" outlineLevel="1"/>
    <col min="22" max="22" width="10.5546875" style="8" customWidth="1" outlineLevel="1"/>
    <col min="23" max="23" width="6" style="8" customWidth="1" outlineLevel="1"/>
    <col min="24" max="24" width="8.33203125" style="8" customWidth="1" outlineLevel="1"/>
    <col min="25" max="25" width="9" style="8" customWidth="1" outlineLevel="1"/>
    <col min="26" max="26" width="2.5546875" style="8" customWidth="1"/>
    <col min="27" max="27" width="5.88671875" style="8" bestFit="1" customWidth="1"/>
    <col min="28" max="28" width="5.5546875" style="8" bestFit="1" customWidth="1"/>
    <col min="29" max="16384" width="9.109375" style="8"/>
  </cols>
  <sheetData>
    <row r="1" spans="1:28" ht="16.2" thickBot="1" x14ac:dyDescent="0.35">
      <c r="A1" s="57" t="s">
        <v>37</v>
      </c>
      <c r="B1" s="1"/>
      <c r="C1" s="1"/>
      <c r="E1" s="1"/>
      <c r="F1" s="1"/>
      <c r="H1" s="1"/>
      <c r="M1" s="1"/>
      <c r="O1" s="1"/>
      <c r="T1" s="1"/>
      <c r="V1" s="1"/>
    </row>
    <row r="2" spans="1:28" ht="15" thickBot="1" x14ac:dyDescent="0.35">
      <c r="A2" s="1"/>
      <c r="F2" s="98" t="str">
        <f>VLOOKUP(F3,Judges!$B$5:$C$7,2, FALSE)</f>
        <v>Clare McNeill-Arnall ADCRG</v>
      </c>
      <c r="G2" s="99"/>
      <c r="H2" s="99"/>
      <c r="I2" s="99"/>
      <c r="J2" s="99"/>
      <c r="K2" s="100"/>
      <c r="M2" s="98" t="str">
        <f>VLOOKUP(M3,Judges!$B$5:$C$7,2, FALSE)</f>
        <v>Chris Carswell ADCRG</v>
      </c>
      <c r="N2" s="99"/>
      <c r="O2" s="99"/>
      <c r="P2" s="99"/>
      <c r="Q2" s="99"/>
      <c r="R2" s="100"/>
      <c r="T2" s="98" t="str">
        <f>VLOOKUP(T3,Judges!$B$5:$C$7,2, FALSE)</f>
        <v>Helan Green ADCRG</v>
      </c>
      <c r="U2" s="99"/>
      <c r="V2" s="99"/>
      <c r="W2" s="99"/>
      <c r="X2" s="99"/>
      <c r="Y2" s="100"/>
    </row>
    <row r="3" spans="1:28" s="1" customFormat="1" x14ac:dyDescent="0.3">
      <c r="A3" s="27"/>
      <c r="B3" s="27" t="s">
        <v>20</v>
      </c>
      <c r="C3" s="27" t="s">
        <v>33</v>
      </c>
      <c r="D3" s="27" t="s">
        <v>18</v>
      </c>
      <c r="F3" s="90" t="s">
        <v>17</v>
      </c>
      <c r="G3" s="101"/>
      <c r="H3" s="101"/>
      <c r="I3" s="101"/>
      <c r="J3" s="101"/>
      <c r="K3" s="91"/>
      <c r="M3" s="90" t="s">
        <v>16</v>
      </c>
      <c r="N3" s="101"/>
      <c r="O3" s="101"/>
      <c r="P3" s="101"/>
      <c r="Q3" s="101"/>
      <c r="R3" s="91"/>
      <c r="T3" s="90" t="s">
        <v>15</v>
      </c>
      <c r="U3" s="101"/>
      <c r="V3" s="101"/>
      <c r="W3" s="101"/>
      <c r="X3" s="101"/>
      <c r="Y3" s="91"/>
      <c r="AA3" s="90" t="s">
        <v>14</v>
      </c>
      <c r="AB3" s="91"/>
    </row>
    <row r="4" spans="1:28" s="1" customFormat="1" x14ac:dyDescent="0.3">
      <c r="A4" s="27"/>
      <c r="B4" s="27"/>
      <c r="C4" s="27"/>
      <c r="D4" s="27"/>
      <c r="F4" s="28" t="s">
        <v>28</v>
      </c>
      <c r="G4" s="29" t="s">
        <v>27</v>
      </c>
      <c r="H4" s="29" t="s">
        <v>26</v>
      </c>
      <c r="I4" s="29" t="s">
        <v>14</v>
      </c>
      <c r="J4" s="29" t="s">
        <v>32</v>
      </c>
      <c r="K4" s="30" t="s">
        <v>31</v>
      </c>
      <c r="M4" s="28" t="s">
        <v>28</v>
      </c>
      <c r="N4" s="29" t="s">
        <v>27</v>
      </c>
      <c r="O4" s="29" t="s">
        <v>26</v>
      </c>
      <c r="P4" s="29" t="s">
        <v>14</v>
      </c>
      <c r="Q4" s="29" t="s">
        <v>30</v>
      </c>
      <c r="R4" s="30" t="s">
        <v>29</v>
      </c>
      <c r="T4" s="28" t="s">
        <v>28</v>
      </c>
      <c r="U4" s="29" t="s">
        <v>27</v>
      </c>
      <c r="V4" s="29" t="s">
        <v>26</v>
      </c>
      <c r="W4" s="29" t="s">
        <v>14</v>
      </c>
      <c r="X4" s="29" t="s">
        <v>25</v>
      </c>
      <c r="Y4" s="30" t="s">
        <v>24</v>
      </c>
      <c r="AA4" s="28" t="s">
        <v>23</v>
      </c>
      <c r="AB4" s="30" t="s">
        <v>12</v>
      </c>
    </row>
    <row r="5" spans="1:28" x14ac:dyDescent="0.3">
      <c r="B5" s="23">
        <v>162</v>
      </c>
      <c r="C5" s="8" t="s">
        <v>164</v>
      </c>
      <c r="D5" s="8" t="s">
        <v>106</v>
      </c>
      <c r="F5" s="9">
        <v>70</v>
      </c>
      <c r="G5" s="8">
        <v>68</v>
      </c>
      <c r="H5" s="8">
        <v>68</v>
      </c>
      <c r="I5" s="25">
        <f>SUM(F5:H5)</f>
        <v>206</v>
      </c>
      <c r="J5" s="8">
        <f>RANK(I5,$I$5:$I$25)</f>
        <v>20</v>
      </c>
      <c r="K5" s="7">
        <f>VLOOKUP(J5,'Points System'!$A$3:$B$53,2,FALSE)</f>
        <v>31</v>
      </c>
      <c r="M5" s="9">
        <v>73</v>
      </c>
      <c r="N5" s="8">
        <v>76</v>
      </c>
      <c r="O5" s="8">
        <v>70</v>
      </c>
      <c r="P5" s="25">
        <f>SUM(M5:O5)</f>
        <v>219</v>
      </c>
      <c r="Q5" s="8">
        <f>RANK(P5,$P$5:$P$25)</f>
        <v>20</v>
      </c>
      <c r="R5" s="7">
        <f>VLOOKUP(Q5,'Points System'!$A$3:$B$53,2,FALSE)</f>
        <v>31</v>
      </c>
      <c r="T5" s="9">
        <v>80</v>
      </c>
      <c r="U5" s="8">
        <v>83</v>
      </c>
      <c r="V5" s="8">
        <v>70</v>
      </c>
      <c r="W5" s="25">
        <f>SUM(T5:V5)</f>
        <v>233</v>
      </c>
      <c r="X5" s="8">
        <f>RANK(W5,$W$5:$W$25)</f>
        <v>19</v>
      </c>
      <c r="Y5" s="7">
        <f>VLOOKUP(X5,'Points System'!$A$3:$B$53,2,FALSE)</f>
        <v>32</v>
      </c>
      <c r="AA5" s="9">
        <f>K5+R5+Y5</f>
        <v>94</v>
      </c>
      <c r="AB5" s="7">
        <f>RANK(AA5,$AA$5:$AA$25)</f>
        <v>20</v>
      </c>
    </row>
    <row r="6" spans="1:28" x14ac:dyDescent="0.3">
      <c r="B6" s="23">
        <v>163</v>
      </c>
      <c r="C6" s="8" t="s">
        <v>56</v>
      </c>
      <c r="D6" s="8" t="s">
        <v>50</v>
      </c>
      <c r="F6" s="9">
        <v>72</v>
      </c>
      <c r="G6" s="8">
        <v>72</v>
      </c>
      <c r="H6" s="8">
        <v>75</v>
      </c>
      <c r="I6" s="25">
        <f t="shared" ref="I6:I24" si="0">SUM(F6:H6)</f>
        <v>219</v>
      </c>
      <c r="J6" s="8">
        <f t="shared" ref="J6:J24" si="1">RANK(I6,$I$5:$I$25)</f>
        <v>16</v>
      </c>
      <c r="K6" s="7">
        <f>VLOOKUP(J6,'Points System'!$A$3:$B$53,2,FALSE)</f>
        <v>35</v>
      </c>
      <c r="M6" s="9">
        <v>76</v>
      </c>
      <c r="N6" s="8">
        <v>80</v>
      </c>
      <c r="O6" s="8">
        <v>77.5</v>
      </c>
      <c r="P6" s="25">
        <f t="shared" ref="P6:P24" si="2">SUM(M6:O6)</f>
        <v>233.5</v>
      </c>
      <c r="Q6" s="8">
        <f t="shared" ref="Q6:Q24" si="3">RANK(P6,$P$5:$P$25)</f>
        <v>13</v>
      </c>
      <c r="R6" s="7">
        <f>VLOOKUP(Q6,'Points System'!$A$3:$B$53,2,FALSE)</f>
        <v>38</v>
      </c>
      <c r="T6" s="9">
        <v>75</v>
      </c>
      <c r="U6" s="8">
        <v>85</v>
      </c>
      <c r="V6" s="8">
        <v>82</v>
      </c>
      <c r="W6" s="25">
        <f t="shared" ref="W6:W24" si="4">SUM(T6:V6)</f>
        <v>242</v>
      </c>
      <c r="X6" s="8">
        <f t="shared" ref="X6:X24" si="5">RANK(W6,$W$5:$W$25)</f>
        <v>17</v>
      </c>
      <c r="Y6" s="7">
        <f>VLOOKUP(X6,'Points System'!$A$3:$B$53,2,FALSE)</f>
        <v>34</v>
      </c>
      <c r="AA6" s="9">
        <f t="shared" ref="AA6:AA24" si="6">K6+R6+Y6</f>
        <v>107</v>
      </c>
      <c r="AB6" s="7">
        <f t="shared" ref="AB6:AB24" si="7">RANK(AA6,$AA$5:$AA$25)</f>
        <v>16</v>
      </c>
    </row>
    <row r="7" spans="1:28" x14ac:dyDescent="0.3">
      <c r="B7" s="23">
        <v>164</v>
      </c>
      <c r="C7" s="8" t="s">
        <v>79</v>
      </c>
      <c r="D7" s="8" t="s">
        <v>35</v>
      </c>
      <c r="F7" s="9">
        <v>86</v>
      </c>
      <c r="G7" s="8">
        <v>85</v>
      </c>
      <c r="H7" s="8">
        <v>84</v>
      </c>
      <c r="I7" s="25">
        <f t="shared" si="0"/>
        <v>255</v>
      </c>
      <c r="J7" s="8">
        <f t="shared" si="1"/>
        <v>1</v>
      </c>
      <c r="K7" s="7">
        <f>VLOOKUP(J7,'Points System'!$A$3:$B$53,2,FALSE)</f>
        <v>100</v>
      </c>
      <c r="M7" s="9">
        <v>85</v>
      </c>
      <c r="N7" s="8">
        <v>86</v>
      </c>
      <c r="O7" s="8">
        <v>85</v>
      </c>
      <c r="P7" s="25">
        <f t="shared" si="2"/>
        <v>256</v>
      </c>
      <c r="Q7" s="8">
        <f t="shared" si="3"/>
        <v>1</v>
      </c>
      <c r="R7" s="7">
        <f>VLOOKUP(Q7,'Points System'!$A$3:$B$53,2,FALSE)</f>
        <v>100</v>
      </c>
      <c r="T7" s="9">
        <v>90</v>
      </c>
      <c r="U7" s="8">
        <v>92</v>
      </c>
      <c r="V7" s="8">
        <v>91</v>
      </c>
      <c r="W7" s="25">
        <f t="shared" si="4"/>
        <v>273</v>
      </c>
      <c r="X7" s="8">
        <f t="shared" si="5"/>
        <v>1</v>
      </c>
      <c r="Y7" s="7">
        <f>VLOOKUP(X7,'Points System'!$A$3:$B$53,2,FALSE)</f>
        <v>100</v>
      </c>
      <c r="AA7" s="9">
        <f t="shared" si="6"/>
        <v>300</v>
      </c>
      <c r="AB7" s="7">
        <f t="shared" si="7"/>
        <v>1</v>
      </c>
    </row>
    <row r="8" spans="1:28" x14ac:dyDescent="0.3">
      <c r="B8" s="23">
        <v>165</v>
      </c>
      <c r="C8" s="8" t="s">
        <v>100</v>
      </c>
      <c r="D8" s="8" t="s">
        <v>51</v>
      </c>
      <c r="F8" s="9">
        <v>72.5</v>
      </c>
      <c r="G8" s="8">
        <v>73</v>
      </c>
      <c r="H8" s="8">
        <v>76.5</v>
      </c>
      <c r="I8" s="25">
        <f t="shared" si="0"/>
        <v>222</v>
      </c>
      <c r="J8" s="8">
        <f t="shared" si="1"/>
        <v>12</v>
      </c>
      <c r="K8" s="7">
        <f>VLOOKUP(J8,'Points System'!$A$3:$B$53,2,FALSE)</f>
        <v>39</v>
      </c>
      <c r="M8" s="9">
        <v>79.5</v>
      </c>
      <c r="N8" s="8">
        <v>81.5</v>
      </c>
      <c r="O8" s="8">
        <v>79.5</v>
      </c>
      <c r="P8" s="25">
        <f t="shared" si="2"/>
        <v>240.5</v>
      </c>
      <c r="Q8" s="8">
        <f t="shared" si="3"/>
        <v>5</v>
      </c>
      <c r="R8" s="7">
        <f>VLOOKUP(Q8,'Points System'!$A$3:$B$53,2,FALSE)</f>
        <v>56</v>
      </c>
      <c r="T8" s="9">
        <v>86</v>
      </c>
      <c r="U8" s="8">
        <v>82</v>
      </c>
      <c r="V8" s="8">
        <v>87</v>
      </c>
      <c r="W8" s="25">
        <f t="shared" si="4"/>
        <v>255</v>
      </c>
      <c r="X8" s="8">
        <f t="shared" si="5"/>
        <v>9</v>
      </c>
      <c r="Y8" s="7">
        <f>VLOOKUP(X8,'Points System'!$A$3:$B$53,2,FALSE)</f>
        <v>45</v>
      </c>
      <c r="AA8" s="9">
        <f t="shared" si="6"/>
        <v>140</v>
      </c>
      <c r="AB8" s="7">
        <f t="shared" si="7"/>
        <v>9</v>
      </c>
    </row>
    <row r="9" spans="1:28" x14ac:dyDescent="0.3">
      <c r="B9" s="23">
        <v>166</v>
      </c>
      <c r="C9" s="8" t="s">
        <v>109</v>
      </c>
      <c r="D9" s="8" t="s">
        <v>54</v>
      </c>
      <c r="F9" s="9">
        <v>74</v>
      </c>
      <c r="G9" s="8">
        <v>76</v>
      </c>
      <c r="H9" s="8">
        <v>75</v>
      </c>
      <c r="I9" s="25">
        <f t="shared" si="0"/>
        <v>225</v>
      </c>
      <c r="J9" s="8">
        <f t="shared" si="1"/>
        <v>10</v>
      </c>
      <c r="K9" s="7">
        <f>VLOOKUP(J9,'Points System'!$A$3:$B$53,2,FALSE)</f>
        <v>43</v>
      </c>
      <c r="M9" s="9">
        <v>77</v>
      </c>
      <c r="N9" s="8">
        <v>83</v>
      </c>
      <c r="O9" s="8">
        <v>78.5</v>
      </c>
      <c r="P9" s="25">
        <f t="shared" si="2"/>
        <v>238.5</v>
      </c>
      <c r="Q9" s="8">
        <f t="shared" si="3"/>
        <v>9</v>
      </c>
      <c r="R9" s="7">
        <f>VLOOKUP(Q9,'Points System'!$A$3:$B$53,2,FALSE)</f>
        <v>45</v>
      </c>
      <c r="T9" s="9">
        <v>85.5</v>
      </c>
      <c r="U9" s="8">
        <v>88.5</v>
      </c>
      <c r="V9" s="8">
        <v>85</v>
      </c>
      <c r="W9" s="25">
        <f t="shared" si="4"/>
        <v>259</v>
      </c>
      <c r="X9" s="8">
        <f t="shared" si="5"/>
        <v>4</v>
      </c>
      <c r="Y9" s="7">
        <f>VLOOKUP(X9,'Points System'!$A$3:$B$53,2,FALSE)</f>
        <v>60</v>
      </c>
      <c r="AA9" s="9">
        <f t="shared" si="6"/>
        <v>148</v>
      </c>
      <c r="AB9" s="7">
        <f t="shared" si="7"/>
        <v>7</v>
      </c>
    </row>
    <row r="10" spans="1:28" x14ac:dyDescent="0.3">
      <c r="B10" s="23">
        <v>167</v>
      </c>
      <c r="C10" s="8" t="s">
        <v>165</v>
      </c>
      <c r="D10" s="8" t="s">
        <v>106</v>
      </c>
      <c r="F10" s="9">
        <v>78</v>
      </c>
      <c r="G10" s="8">
        <v>76</v>
      </c>
      <c r="H10" s="8">
        <v>80</v>
      </c>
      <c r="I10" s="25">
        <f t="shared" si="0"/>
        <v>234</v>
      </c>
      <c r="J10" s="8">
        <f t="shared" si="1"/>
        <v>4</v>
      </c>
      <c r="K10" s="7">
        <f>VLOOKUP(J10,'Points System'!$A$3:$B$53,2,FALSE)</f>
        <v>60</v>
      </c>
      <c r="M10" s="9">
        <v>82</v>
      </c>
      <c r="N10" s="8">
        <v>81</v>
      </c>
      <c r="O10" s="8">
        <v>83</v>
      </c>
      <c r="P10" s="25">
        <f t="shared" si="2"/>
        <v>246</v>
      </c>
      <c r="Q10" s="8">
        <f t="shared" si="3"/>
        <v>3</v>
      </c>
      <c r="R10" s="7">
        <f>VLOOKUP(Q10,'Points System'!$A$3:$B$53,2,FALSE)</f>
        <v>65</v>
      </c>
      <c r="T10" s="9">
        <v>87</v>
      </c>
      <c r="U10" s="8">
        <v>82</v>
      </c>
      <c r="V10" s="8">
        <v>88</v>
      </c>
      <c r="W10" s="25">
        <f t="shared" si="4"/>
        <v>257</v>
      </c>
      <c r="X10" s="8">
        <f t="shared" si="5"/>
        <v>6</v>
      </c>
      <c r="Y10" s="7">
        <f>VLOOKUP(X10,'Points System'!$A$3:$B$53,2,FALSE)</f>
        <v>53</v>
      </c>
      <c r="AA10" s="9">
        <f t="shared" si="6"/>
        <v>178</v>
      </c>
      <c r="AB10" s="7">
        <f t="shared" si="7"/>
        <v>4</v>
      </c>
    </row>
    <row r="11" spans="1:28" x14ac:dyDescent="0.3">
      <c r="B11" s="23">
        <v>168</v>
      </c>
      <c r="C11" s="8" t="s">
        <v>77</v>
      </c>
      <c r="D11" s="8" t="s">
        <v>35</v>
      </c>
      <c r="F11" s="9">
        <v>73.5</v>
      </c>
      <c r="G11" s="8">
        <v>72</v>
      </c>
      <c r="H11" s="8">
        <v>72</v>
      </c>
      <c r="I11" s="25">
        <f t="shared" si="0"/>
        <v>217.5</v>
      </c>
      <c r="J11" s="8">
        <f t="shared" si="1"/>
        <v>17</v>
      </c>
      <c r="K11" s="7">
        <f>VLOOKUP(J11,'Points System'!$A$3:$B$53,2,FALSE)</f>
        <v>34</v>
      </c>
      <c r="M11" s="9">
        <v>75</v>
      </c>
      <c r="N11" s="8">
        <v>76</v>
      </c>
      <c r="O11" s="8">
        <v>75.5</v>
      </c>
      <c r="P11" s="25">
        <f t="shared" si="2"/>
        <v>226.5</v>
      </c>
      <c r="Q11" s="8">
        <f t="shared" si="3"/>
        <v>18</v>
      </c>
      <c r="R11" s="7">
        <f>VLOOKUP(Q11,'Points System'!$A$3:$B$53,2,FALSE)</f>
        <v>33</v>
      </c>
      <c r="T11" s="9">
        <v>85</v>
      </c>
      <c r="U11" s="8">
        <v>88</v>
      </c>
      <c r="V11" s="8">
        <v>70</v>
      </c>
      <c r="W11" s="25">
        <f t="shared" si="4"/>
        <v>243</v>
      </c>
      <c r="X11" s="8">
        <f t="shared" si="5"/>
        <v>16</v>
      </c>
      <c r="Y11" s="7">
        <f>VLOOKUP(X11,'Points System'!$A$3:$B$53,2,FALSE)</f>
        <v>35</v>
      </c>
      <c r="AA11" s="9">
        <f t="shared" si="6"/>
        <v>102</v>
      </c>
      <c r="AB11" s="7">
        <f t="shared" si="7"/>
        <v>17</v>
      </c>
    </row>
    <row r="12" spans="1:28" x14ac:dyDescent="0.3">
      <c r="B12" s="23">
        <v>169</v>
      </c>
      <c r="C12" s="8" t="s">
        <v>63</v>
      </c>
      <c r="D12" s="8" t="s">
        <v>94</v>
      </c>
      <c r="F12" s="9">
        <v>75</v>
      </c>
      <c r="G12" s="8">
        <v>77</v>
      </c>
      <c r="H12" s="8">
        <v>78</v>
      </c>
      <c r="I12" s="25">
        <f t="shared" si="0"/>
        <v>230</v>
      </c>
      <c r="J12" s="8">
        <f t="shared" si="1"/>
        <v>5</v>
      </c>
      <c r="K12" s="61">
        <v>53</v>
      </c>
      <c r="M12" s="9">
        <v>79</v>
      </c>
      <c r="N12" s="8">
        <v>80</v>
      </c>
      <c r="O12" s="8">
        <v>78.5</v>
      </c>
      <c r="P12" s="25">
        <f t="shared" si="2"/>
        <v>237.5</v>
      </c>
      <c r="Q12" s="8">
        <f t="shared" si="3"/>
        <v>10</v>
      </c>
      <c r="R12" s="7">
        <f>VLOOKUP(Q12,'Points System'!$A$3:$B$53,2,FALSE)</f>
        <v>43</v>
      </c>
      <c r="T12" s="9">
        <v>85.75</v>
      </c>
      <c r="U12" s="8">
        <v>87.25</v>
      </c>
      <c r="V12" s="8">
        <v>87.5</v>
      </c>
      <c r="W12" s="25">
        <f t="shared" si="4"/>
        <v>260.5</v>
      </c>
      <c r="X12" s="8">
        <f t="shared" si="5"/>
        <v>3</v>
      </c>
      <c r="Y12" s="7">
        <f>VLOOKUP(X12,'Points System'!$A$3:$B$53,2,FALSE)</f>
        <v>65</v>
      </c>
      <c r="AA12" s="9">
        <f t="shared" si="6"/>
        <v>161</v>
      </c>
      <c r="AB12" s="7">
        <f t="shared" si="7"/>
        <v>6</v>
      </c>
    </row>
    <row r="13" spans="1:28" x14ac:dyDescent="0.3">
      <c r="B13" s="23">
        <v>170</v>
      </c>
      <c r="C13" s="8" t="s">
        <v>96</v>
      </c>
      <c r="D13" s="8" t="s">
        <v>51</v>
      </c>
      <c r="F13" s="9">
        <v>73</v>
      </c>
      <c r="G13" s="8">
        <v>74</v>
      </c>
      <c r="H13" s="8">
        <v>73</v>
      </c>
      <c r="I13" s="25">
        <f t="shared" si="0"/>
        <v>220</v>
      </c>
      <c r="J13" s="8">
        <f t="shared" si="1"/>
        <v>15</v>
      </c>
      <c r="K13" s="7">
        <f>VLOOKUP(J13,'Points System'!$A$3:$B$53,2,FALSE)</f>
        <v>36</v>
      </c>
      <c r="M13" s="9">
        <v>74.5</v>
      </c>
      <c r="N13" s="8">
        <v>78.5</v>
      </c>
      <c r="O13" s="8">
        <v>77</v>
      </c>
      <c r="P13" s="25">
        <f t="shared" si="2"/>
        <v>230</v>
      </c>
      <c r="Q13" s="8">
        <f t="shared" si="3"/>
        <v>16</v>
      </c>
      <c r="R13" s="7">
        <f>VLOOKUP(Q13,'Points System'!$A$3:$B$53,2,FALSE)</f>
        <v>35</v>
      </c>
      <c r="T13" s="9">
        <v>86.5</v>
      </c>
      <c r="U13" s="8">
        <v>88</v>
      </c>
      <c r="V13" s="8">
        <v>81</v>
      </c>
      <c r="W13" s="25">
        <f t="shared" si="4"/>
        <v>255.5</v>
      </c>
      <c r="X13" s="8">
        <f t="shared" si="5"/>
        <v>8</v>
      </c>
      <c r="Y13" s="7">
        <f>VLOOKUP(X13,'Points System'!$A$3:$B$53,2,FALSE)</f>
        <v>47</v>
      </c>
      <c r="AA13" s="9">
        <f t="shared" si="6"/>
        <v>118</v>
      </c>
      <c r="AB13" s="7">
        <f t="shared" si="7"/>
        <v>13</v>
      </c>
    </row>
    <row r="14" spans="1:28" x14ac:dyDescent="0.3">
      <c r="B14" s="23">
        <v>171</v>
      </c>
      <c r="C14" s="8" t="s">
        <v>166</v>
      </c>
      <c r="D14" s="8" t="s">
        <v>167</v>
      </c>
      <c r="F14" s="9">
        <v>73</v>
      </c>
      <c r="G14" s="8">
        <v>74.5</v>
      </c>
      <c r="H14" s="8">
        <v>68</v>
      </c>
      <c r="I14" s="25">
        <f t="shared" si="0"/>
        <v>215.5</v>
      </c>
      <c r="J14" s="8">
        <f t="shared" si="1"/>
        <v>18</v>
      </c>
      <c r="K14" s="7">
        <f>VLOOKUP(J14,'Points System'!$A$3:$B$53,2,FALSE)</f>
        <v>33</v>
      </c>
      <c r="M14" s="9">
        <v>75.5</v>
      </c>
      <c r="N14" s="8">
        <v>77</v>
      </c>
      <c r="O14" s="8">
        <v>76</v>
      </c>
      <c r="P14" s="25">
        <f t="shared" si="2"/>
        <v>228.5</v>
      </c>
      <c r="Q14" s="8">
        <f t="shared" si="3"/>
        <v>17</v>
      </c>
      <c r="R14" s="7">
        <f>VLOOKUP(Q14,'Points System'!$A$3:$B$53,2,FALSE)</f>
        <v>34</v>
      </c>
      <c r="T14" s="9">
        <v>75</v>
      </c>
      <c r="U14" s="8">
        <v>77</v>
      </c>
      <c r="V14" s="8">
        <v>76</v>
      </c>
      <c r="W14" s="25">
        <f t="shared" si="4"/>
        <v>228</v>
      </c>
      <c r="X14" s="8">
        <f t="shared" si="5"/>
        <v>20</v>
      </c>
      <c r="Y14" s="7">
        <f>VLOOKUP(X14,'Points System'!$A$3:$B$53,2,FALSE)</f>
        <v>31</v>
      </c>
      <c r="AA14" s="9">
        <f t="shared" si="6"/>
        <v>98</v>
      </c>
      <c r="AB14" s="7">
        <f t="shared" si="7"/>
        <v>18</v>
      </c>
    </row>
    <row r="15" spans="1:28" x14ac:dyDescent="0.3">
      <c r="B15" s="23">
        <v>172</v>
      </c>
      <c r="C15" s="8" t="s">
        <v>108</v>
      </c>
      <c r="D15" s="8" t="s">
        <v>94</v>
      </c>
      <c r="F15" s="9">
        <v>71</v>
      </c>
      <c r="G15" s="8">
        <v>70</v>
      </c>
      <c r="H15" s="8">
        <v>68</v>
      </c>
      <c r="I15" s="25">
        <f t="shared" si="0"/>
        <v>209</v>
      </c>
      <c r="J15" s="8">
        <f t="shared" si="1"/>
        <v>19</v>
      </c>
      <c r="K15" s="7">
        <f>VLOOKUP(J15,'Points System'!$A$3:$B$53,2,FALSE)</f>
        <v>32</v>
      </c>
      <c r="M15" s="9">
        <v>73</v>
      </c>
      <c r="N15" s="8">
        <v>75.5</v>
      </c>
      <c r="O15" s="8">
        <v>76.5</v>
      </c>
      <c r="P15" s="25">
        <f t="shared" si="2"/>
        <v>225</v>
      </c>
      <c r="Q15" s="8">
        <f t="shared" si="3"/>
        <v>19</v>
      </c>
      <c r="R15" s="7">
        <f>VLOOKUP(Q15,'Points System'!$A$3:$B$53,2,FALSE)</f>
        <v>32</v>
      </c>
      <c r="T15" s="9">
        <v>76</v>
      </c>
      <c r="U15" s="8">
        <v>79</v>
      </c>
      <c r="V15" s="8">
        <v>79</v>
      </c>
      <c r="W15" s="25">
        <f t="shared" si="4"/>
        <v>234</v>
      </c>
      <c r="X15" s="8">
        <f t="shared" si="5"/>
        <v>18</v>
      </c>
      <c r="Y15" s="7">
        <f>VLOOKUP(X15,'Points System'!$A$3:$B$53,2,FALSE)</f>
        <v>33</v>
      </c>
      <c r="AA15" s="9">
        <f t="shared" si="6"/>
        <v>97</v>
      </c>
      <c r="AB15" s="7">
        <f t="shared" si="7"/>
        <v>19</v>
      </c>
    </row>
    <row r="16" spans="1:28" x14ac:dyDescent="0.3">
      <c r="B16" s="23">
        <v>173</v>
      </c>
      <c r="C16" s="8" t="s">
        <v>99</v>
      </c>
      <c r="D16" s="8" t="s">
        <v>52</v>
      </c>
      <c r="F16" s="9">
        <v>79</v>
      </c>
      <c r="G16" s="8">
        <v>80</v>
      </c>
      <c r="H16" s="8">
        <v>77</v>
      </c>
      <c r="I16" s="25">
        <f t="shared" si="0"/>
        <v>236</v>
      </c>
      <c r="J16" s="8">
        <f t="shared" si="1"/>
        <v>2</v>
      </c>
      <c r="K16" s="7">
        <f>VLOOKUP(J16,'Points System'!$A$3:$B$53,2,FALSE)</f>
        <v>75</v>
      </c>
      <c r="M16" s="9">
        <v>78.5</v>
      </c>
      <c r="N16" s="8">
        <v>80.5</v>
      </c>
      <c r="O16" s="8">
        <v>80.5</v>
      </c>
      <c r="P16" s="25">
        <f t="shared" si="2"/>
        <v>239.5</v>
      </c>
      <c r="Q16" s="8">
        <f t="shared" si="3"/>
        <v>6</v>
      </c>
      <c r="R16" s="61">
        <v>51.5</v>
      </c>
      <c r="T16" s="9">
        <v>82</v>
      </c>
      <c r="U16" s="8">
        <v>81</v>
      </c>
      <c r="V16" s="8">
        <v>83</v>
      </c>
      <c r="W16" s="25">
        <f t="shared" si="4"/>
        <v>246</v>
      </c>
      <c r="X16" s="8">
        <f t="shared" si="5"/>
        <v>15</v>
      </c>
      <c r="Y16" s="7">
        <f>VLOOKUP(X16,'Points System'!$A$3:$B$53,2,FALSE)</f>
        <v>36</v>
      </c>
      <c r="AA16" s="9">
        <f t="shared" si="6"/>
        <v>162.5</v>
      </c>
      <c r="AB16" s="7">
        <f t="shared" si="7"/>
        <v>5</v>
      </c>
    </row>
    <row r="17" spans="1:28" x14ac:dyDescent="0.3">
      <c r="B17" s="23">
        <v>174</v>
      </c>
      <c r="C17" s="8" t="s">
        <v>168</v>
      </c>
      <c r="D17" s="8" t="s">
        <v>106</v>
      </c>
      <c r="F17" s="9">
        <v>75</v>
      </c>
      <c r="G17" s="8">
        <v>75</v>
      </c>
      <c r="H17" s="8">
        <v>80</v>
      </c>
      <c r="I17" s="25">
        <f t="shared" si="0"/>
        <v>230</v>
      </c>
      <c r="J17" s="8">
        <f t="shared" si="1"/>
        <v>5</v>
      </c>
      <c r="K17" s="61">
        <v>53</v>
      </c>
      <c r="M17" s="9">
        <v>83</v>
      </c>
      <c r="N17" s="8">
        <v>83</v>
      </c>
      <c r="O17" s="8">
        <v>84</v>
      </c>
      <c r="P17" s="25">
        <f t="shared" si="2"/>
        <v>250</v>
      </c>
      <c r="Q17" s="8">
        <f t="shared" si="3"/>
        <v>2</v>
      </c>
      <c r="R17" s="7">
        <f>VLOOKUP(Q17,'Points System'!$A$3:$B$53,2,FALSE)</f>
        <v>75</v>
      </c>
      <c r="T17" s="9">
        <v>83</v>
      </c>
      <c r="U17" s="8">
        <v>86</v>
      </c>
      <c r="V17" s="8">
        <v>89</v>
      </c>
      <c r="W17" s="25">
        <f t="shared" si="4"/>
        <v>258</v>
      </c>
      <c r="X17" s="8">
        <f t="shared" si="5"/>
        <v>5</v>
      </c>
      <c r="Y17" s="7">
        <f>VLOOKUP(X17,'Points System'!$A$3:$B$53,2,FALSE)</f>
        <v>56</v>
      </c>
      <c r="AA17" s="9">
        <f t="shared" si="6"/>
        <v>184</v>
      </c>
      <c r="AB17" s="7">
        <f t="shared" si="7"/>
        <v>3</v>
      </c>
    </row>
    <row r="18" spans="1:28" x14ac:dyDescent="0.3">
      <c r="B18" s="23">
        <v>175</v>
      </c>
      <c r="C18" s="8" t="s">
        <v>169</v>
      </c>
      <c r="D18" s="8" t="s">
        <v>35</v>
      </c>
      <c r="F18" s="9">
        <v>74.5</v>
      </c>
      <c r="G18" s="8">
        <v>74.5</v>
      </c>
      <c r="H18" s="8">
        <v>72</v>
      </c>
      <c r="I18" s="25">
        <f t="shared" si="0"/>
        <v>221</v>
      </c>
      <c r="J18" s="8">
        <f t="shared" si="1"/>
        <v>14</v>
      </c>
      <c r="K18" s="7">
        <f>VLOOKUP(J18,'Points System'!$A$3:$B$53,2,FALSE)</f>
        <v>37</v>
      </c>
      <c r="M18" s="9">
        <v>77.5</v>
      </c>
      <c r="N18" s="8">
        <v>79.5</v>
      </c>
      <c r="O18" s="8">
        <v>77</v>
      </c>
      <c r="P18" s="25">
        <f t="shared" si="2"/>
        <v>234</v>
      </c>
      <c r="Q18" s="8">
        <f t="shared" si="3"/>
        <v>12</v>
      </c>
      <c r="R18" s="7">
        <f>VLOOKUP(Q18,'Points System'!$A$3:$B$53,2,FALSE)</f>
        <v>39</v>
      </c>
      <c r="T18" s="9">
        <v>82.5</v>
      </c>
      <c r="U18" s="8">
        <v>84.5</v>
      </c>
      <c r="V18" s="8">
        <v>85.5</v>
      </c>
      <c r="W18" s="25">
        <f t="shared" si="4"/>
        <v>252.5</v>
      </c>
      <c r="X18" s="8">
        <f t="shared" si="5"/>
        <v>12</v>
      </c>
      <c r="Y18" s="7">
        <f>VLOOKUP(X18,'Points System'!$A$3:$B$53,2,FALSE)</f>
        <v>39</v>
      </c>
      <c r="AA18" s="9">
        <f t="shared" si="6"/>
        <v>115</v>
      </c>
      <c r="AB18" s="7">
        <f t="shared" si="7"/>
        <v>14</v>
      </c>
    </row>
    <row r="19" spans="1:28" x14ac:dyDescent="0.3">
      <c r="B19" s="23">
        <v>176</v>
      </c>
      <c r="C19" s="8" t="s">
        <v>95</v>
      </c>
      <c r="D19" s="8" t="s">
        <v>94</v>
      </c>
      <c r="F19" s="9">
        <v>73.5</v>
      </c>
      <c r="G19" s="8">
        <v>74</v>
      </c>
      <c r="H19" s="8">
        <v>76.5</v>
      </c>
      <c r="I19" s="25">
        <f t="shared" si="0"/>
        <v>224</v>
      </c>
      <c r="J19" s="8">
        <f t="shared" si="1"/>
        <v>11</v>
      </c>
      <c r="K19" s="7">
        <f>VLOOKUP(J19,'Points System'!$A$3:$B$53,2,FALSE)</f>
        <v>41</v>
      </c>
      <c r="M19" s="9">
        <v>76.5</v>
      </c>
      <c r="N19" s="8">
        <v>75</v>
      </c>
      <c r="O19" s="8">
        <v>79</v>
      </c>
      <c r="P19" s="25">
        <f t="shared" si="2"/>
        <v>230.5</v>
      </c>
      <c r="Q19" s="8">
        <f t="shared" si="3"/>
        <v>15</v>
      </c>
      <c r="R19" s="7">
        <f>VLOOKUP(Q19,'Points System'!$A$3:$B$53,2,FALSE)</f>
        <v>36</v>
      </c>
      <c r="T19" s="9">
        <v>82</v>
      </c>
      <c r="U19" s="8">
        <v>83</v>
      </c>
      <c r="V19" s="8">
        <v>84</v>
      </c>
      <c r="W19" s="25">
        <f t="shared" si="4"/>
        <v>249</v>
      </c>
      <c r="X19" s="8">
        <f t="shared" si="5"/>
        <v>13</v>
      </c>
      <c r="Y19" s="7">
        <f>VLOOKUP(X19,'Points System'!$A$3:$B$53,2,FALSE)</f>
        <v>38</v>
      </c>
      <c r="AA19" s="9">
        <f t="shared" si="6"/>
        <v>115</v>
      </c>
      <c r="AB19" s="7">
        <f t="shared" si="7"/>
        <v>14</v>
      </c>
    </row>
    <row r="20" spans="1:28" x14ac:dyDescent="0.3">
      <c r="B20" s="23">
        <v>177</v>
      </c>
      <c r="C20" s="8" t="s">
        <v>170</v>
      </c>
      <c r="D20" s="8" t="s">
        <v>106</v>
      </c>
      <c r="F20" s="9">
        <v>77</v>
      </c>
      <c r="G20" s="8">
        <v>79</v>
      </c>
      <c r="H20" s="8">
        <v>79.5</v>
      </c>
      <c r="I20" s="25">
        <f t="shared" si="0"/>
        <v>235.5</v>
      </c>
      <c r="J20" s="8">
        <f t="shared" si="1"/>
        <v>3</v>
      </c>
      <c r="K20" s="7">
        <f>VLOOKUP(J20,'Points System'!$A$3:$B$53,2,FALSE)</f>
        <v>65</v>
      </c>
      <c r="M20" s="9">
        <v>80</v>
      </c>
      <c r="N20" s="8">
        <v>78</v>
      </c>
      <c r="O20" s="8">
        <v>81.5</v>
      </c>
      <c r="P20" s="25">
        <f t="shared" si="2"/>
        <v>239.5</v>
      </c>
      <c r="Q20" s="8">
        <f t="shared" si="3"/>
        <v>6</v>
      </c>
      <c r="R20" s="61">
        <v>51.5</v>
      </c>
      <c r="T20" s="9">
        <v>88</v>
      </c>
      <c r="U20" s="8">
        <v>90</v>
      </c>
      <c r="V20" s="8">
        <v>90</v>
      </c>
      <c r="W20" s="25">
        <f t="shared" si="4"/>
        <v>268</v>
      </c>
      <c r="X20" s="8">
        <f t="shared" si="5"/>
        <v>2</v>
      </c>
      <c r="Y20" s="7">
        <f>VLOOKUP(X20,'Points System'!$A$3:$B$53,2,FALSE)</f>
        <v>75</v>
      </c>
      <c r="AA20" s="9">
        <f t="shared" si="6"/>
        <v>191.5</v>
      </c>
      <c r="AB20" s="7">
        <f t="shared" si="7"/>
        <v>2</v>
      </c>
    </row>
    <row r="21" spans="1:28" x14ac:dyDescent="0.3">
      <c r="B21" s="23">
        <v>178</v>
      </c>
      <c r="C21" s="8" t="s">
        <v>97</v>
      </c>
      <c r="D21" s="8" t="s">
        <v>54</v>
      </c>
      <c r="F21" s="9">
        <v>75</v>
      </c>
      <c r="G21" s="8">
        <v>76.5</v>
      </c>
      <c r="H21" s="8">
        <v>70</v>
      </c>
      <c r="I21" s="25">
        <f t="shared" si="0"/>
        <v>221.5</v>
      </c>
      <c r="J21" s="8">
        <f t="shared" si="1"/>
        <v>13</v>
      </c>
      <c r="K21" s="7">
        <f>VLOOKUP(J21,'Points System'!$A$3:$B$53,2,FALSE)</f>
        <v>38</v>
      </c>
      <c r="M21" s="9">
        <v>80.5</v>
      </c>
      <c r="N21" s="8">
        <v>82.5</v>
      </c>
      <c r="O21" s="8">
        <v>76</v>
      </c>
      <c r="P21" s="25">
        <f t="shared" si="2"/>
        <v>239</v>
      </c>
      <c r="Q21" s="8">
        <f t="shared" si="3"/>
        <v>8</v>
      </c>
      <c r="R21" s="7">
        <f>VLOOKUP(Q21,'Points System'!$A$3:$B$53,2,FALSE)</f>
        <v>47</v>
      </c>
      <c r="T21" s="9">
        <v>82</v>
      </c>
      <c r="U21" s="8">
        <v>83.5</v>
      </c>
      <c r="V21" s="8">
        <v>82</v>
      </c>
      <c r="W21" s="25">
        <f t="shared" si="4"/>
        <v>247.5</v>
      </c>
      <c r="X21" s="8">
        <f t="shared" si="5"/>
        <v>14</v>
      </c>
      <c r="Y21" s="7">
        <f>VLOOKUP(X21,'Points System'!$A$3:$B$53,2,FALSE)</f>
        <v>37</v>
      </c>
      <c r="AA21" s="9">
        <f t="shared" si="6"/>
        <v>122</v>
      </c>
      <c r="AB21" s="7">
        <f t="shared" si="7"/>
        <v>12</v>
      </c>
    </row>
    <row r="22" spans="1:28" x14ac:dyDescent="0.3">
      <c r="B22" s="23">
        <v>179</v>
      </c>
      <c r="C22" s="8" t="s">
        <v>78</v>
      </c>
      <c r="D22" s="8" t="s">
        <v>51</v>
      </c>
      <c r="F22" s="9">
        <v>76.5</v>
      </c>
      <c r="G22" s="8">
        <v>76</v>
      </c>
      <c r="H22" s="8">
        <v>76</v>
      </c>
      <c r="I22" s="25">
        <f t="shared" si="0"/>
        <v>228.5</v>
      </c>
      <c r="J22" s="8">
        <f t="shared" si="1"/>
        <v>9</v>
      </c>
      <c r="K22" s="7">
        <f>VLOOKUP(J22,'Points System'!$A$3:$B$53,2,FALSE)</f>
        <v>45</v>
      </c>
      <c r="M22" s="9">
        <v>78</v>
      </c>
      <c r="N22" s="8">
        <v>78.5</v>
      </c>
      <c r="O22" s="8">
        <v>78</v>
      </c>
      <c r="P22" s="25">
        <f t="shared" si="2"/>
        <v>234.5</v>
      </c>
      <c r="Q22" s="8">
        <f t="shared" si="3"/>
        <v>11</v>
      </c>
      <c r="R22" s="7">
        <f>VLOOKUP(Q22,'Points System'!$A$3:$B$53,2,FALSE)</f>
        <v>41</v>
      </c>
      <c r="T22" s="9">
        <v>84</v>
      </c>
      <c r="U22" s="8">
        <v>85</v>
      </c>
      <c r="V22" s="8">
        <v>85</v>
      </c>
      <c r="W22" s="25">
        <f t="shared" si="4"/>
        <v>254</v>
      </c>
      <c r="X22" s="8">
        <f t="shared" si="5"/>
        <v>10</v>
      </c>
      <c r="Y22" s="7">
        <f>VLOOKUP(X22,'Points System'!$A$3:$B$53,2,FALSE)</f>
        <v>43</v>
      </c>
      <c r="AA22" s="9">
        <f t="shared" si="6"/>
        <v>129</v>
      </c>
      <c r="AB22" s="7">
        <f t="shared" si="7"/>
        <v>11</v>
      </c>
    </row>
    <row r="23" spans="1:28" x14ac:dyDescent="0.3">
      <c r="B23" s="23">
        <v>180</v>
      </c>
      <c r="C23" s="8" t="s">
        <v>105</v>
      </c>
      <c r="D23" s="8" t="s">
        <v>94</v>
      </c>
      <c r="F23" s="9">
        <v>76.5</v>
      </c>
      <c r="G23" s="8">
        <v>74</v>
      </c>
      <c r="H23" s="8">
        <v>79.5</v>
      </c>
      <c r="I23" s="25">
        <f t="shared" si="0"/>
        <v>230</v>
      </c>
      <c r="J23" s="8">
        <f t="shared" si="1"/>
        <v>5</v>
      </c>
      <c r="K23" s="61">
        <v>53</v>
      </c>
      <c r="M23" s="9">
        <v>78</v>
      </c>
      <c r="N23" s="8">
        <v>77.5</v>
      </c>
      <c r="O23" s="8">
        <v>77.5</v>
      </c>
      <c r="P23" s="25">
        <f t="shared" si="2"/>
        <v>233</v>
      </c>
      <c r="Q23" s="8">
        <f t="shared" si="3"/>
        <v>14</v>
      </c>
      <c r="R23" s="7">
        <f>VLOOKUP(Q23,'Points System'!$A$3:$B$53,2,FALSE)</f>
        <v>37</v>
      </c>
      <c r="T23" s="9">
        <v>84.5</v>
      </c>
      <c r="U23" s="8">
        <v>85.5</v>
      </c>
      <c r="V23" s="8">
        <v>86</v>
      </c>
      <c r="W23" s="25">
        <f t="shared" si="4"/>
        <v>256</v>
      </c>
      <c r="X23" s="8">
        <f t="shared" si="5"/>
        <v>7</v>
      </c>
      <c r="Y23" s="7">
        <f>VLOOKUP(X23,'Points System'!$A$3:$B$53,2,FALSE)</f>
        <v>50</v>
      </c>
      <c r="AA23" s="9">
        <f t="shared" si="6"/>
        <v>140</v>
      </c>
      <c r="AB23" s="7">
        <f t="shared" si="7"/>
        <v>9</v>
      </c>
    </row>
    <row r="24" spans="1:28" x14ac:dyDescent="0.3">
      <c r="B24" s="23">
        <v>181</v>
      </c>
      <c r="C24" s="8" t="s">
        <v>98</v>
      </c>
      <c r="D24" s="8" t="s">
        <v>35</v>
      </c>
      <c r="F24" s="9">
        <v>76.5</v>
      </c>
      <c r="G24" s="8">
        <v>75.5</v>
      </c>
      <c r="H24" s="8">
        <v>77</v>
      </c>
      <c r="I24" s="25">
        <f t="shared" si="0"/>
        <v>229</v>
      </c>
      <c r="J24" s="8">
        <f t="shared" si="1"/>
        <v>8</v>
      </c>
      <c r="K24" s="7">
        <f>VLOOKUP(J24,'Points System'!$A$3:$B$53,2,FALSE)</f>
        <v>47</v>
      </c>
      <c r="M24" s="9">
        <v>81</v>
      </c>
      <c r="N24" s="8">
        <v>81</v>
      </c>
      <c r="O24" s="8">
        <v>82</v>
      </c>
      <c r="P24" s="25">
        <f t="shared" si="2"/>
        <v>244</v>
      </c>
      <c r="Q24" s="8">
        <f t="shared" si="3"/>
        <v>4</v>
      </c>
      <c r="R24" s="7">
        <f>VLOOKUP(Q24,'Points System'!$A$3:$B$53,2,FALSE)</f>
        <v>60</v>
      </c>
      <c r="T24" s="9">
        <v>83.5</v>
      </c>
      <c r="U24" s="8">
        <v>82</v>
      </c>
      <c r="V24" s="8">
        <v>88</v>
      </c>
      <c r="W24" s="25">
        <f t="shared" si="4"/>
        <v>253.5</v>
      </c>
      <c r="X24" s="8">
        <f t="shared" si="5"/>
        <v>11</v>
      </c>
      <c r="Y24" s="7">
        <f>VLOOKUP(X24,'Points System'!$A$3:$B$53,2,FALSE)</f>
        <v>41</v>
      </c>
      <c r="AA24" s="9">
        <f t="shared" si="6"/>
        <v>148</v>
      </c>
      <c r="AB24" s="7">
        <f t="shared" si="7"/>
        <v>7</v>
      </c>
    </row>
    <row r="25" spans="1:28" ht="15" thickBot="1" x14ac:dyDescent="0.35">
      <c r="C25" s="8" t="s">
        <v>171</v>
      </c>
      <c r="D25" s="8" t="s">
        <v>167</v>
      </c>
      <c r="F25" s="6"/>
      <c r="G25" s="5"/>
      <c r="H25" s="5"/>
      <c r="I25" s="34" t="s">
        <v>221</v>
      </c>
      <c r="J25" s="5" t="s">
        <v>221</v>
      </c>
      <c r="K25" s="4" t="str">
        <f>VLOOKUP(J25,'Points System'!$A$3:$B$53,2,FALSE)</f>
        <v>dnc</v>
      </c>
      <c r="M25" s="6"/>
      <c r="N25" s="5"/>
      <c r="O25" s="5"/>
      <c r="P25" s="34" t="s">
        <v>221</v>
      </c>
      <c r="Q25" s="5" t="s">
        <v>221</v>
      </c>
      <c r="R25" s="4" t="str">
        <f>VLOOKUP(Q25,'Points System'!$A$3:$B$53,2,FALSE)</f>
        <v>dnc</v>
      </c>
      <c r="T25" s="6"/>
      <c r="U25" s="5"/>
      <c r="V25" s="5"/>
      <c r="W25" s="34" t="s">
        <v>221</v>
      </c>
      <c r="X25" s="5" t="s">
        <v>221</v>
      </c>
      <c r="Y25" s="4" t="str">
        <f>VLOOKUP(X25,'Points System'!$A$3:$B$53,2,FALSE)</f>
        <v>dnc</v>
      </c>
      <c r="AA25" s="6" t="s">
        <v>221</v>
      </c>
      <c r="AB25" s="4" t="s">
        <v>221</v>
      </c>
    </row>
    <row r="27" spans="1:28" ht="15" thickBot="1" x14ac:dyDescent="0.35"/>
    <row r="28" spans="1:28" x14ac:dyDescent="0.3">
      <c r="A28" s="92" t="s">
        <v>22</v>
      </c>
      <c r="B28" s="92"/>
      <c r="C28" s="92"/>
      <c r="D28" s="26"/>
      <c r="E28" s="26"/>
      <c r="F28" s="26"/>
      <c r="G28" s="26"/>
      <c r="H28" s="26"/>
      <c r="I28" s="26"/>
      <c r="J28" s="26"/>
      <c r="M28" s="12"/>
      <c r="U28" s="93" t="s">
        <v>21</v>
      </c>
      <c r="V28" s="94"/>
      <c r="W28" s="94"/>
      <c r="X28" s="95"/>
    </row>
    <row r="29" spans="1:28" x14ac:dyDescent="0.3">
      <c r="A29" s="26"/>
      <c r="B29" s="26" t="s">
        <v>20</v>
      </c>
      <c r="C29" s="26" t="s">
        <v>19</v>
      </c>
      <c r="D29" s="26" t="s">
        <v>18</v>
      </c>
      <c r="E29" s="26"/>
      <c r="F29" s="26" t="s">
        <v>17</v>
      </c>
      <c r="G29" s="26" t="s">
        <v>16</v>
      </c>
      <c r="H29" s="26" t="s">
        <v>15</v>
      </c>
      <c r="I29" s="26" t="s">
        <v>14</v>
      </c>
      <c r="J29" s="26" t="s">
        <v>12</v>
      </c>
      <c r="M29" s="12" t="s">
        <v>13</v>
      </c>
      <c r="U29" s="16" t="s">
        <v>12</v>
      </c>
      <c r="V29" s="15" t="s">
        <v>11</v>
      </c>
      <c r="W29" s="15" t="s">
        <v>12</v>
      </c>
      <c r="X29" s="14" t="s">
        <v>11</v>
      </c>
      <c r="Y29" s="13"/>
      <c r="Z29" s="13"/>
    </row>
    <row r="30" spans="1:28" x14ac:dyDescent="0.3">
      <c r="A30" s="8">
        <v>1</v>
      </c>
      <c r="B30" s="23">
        <v>164</v>
      </c>
      <c r="C30" s="8" t="s">
        <v>79</v>
      </c>
      <c r="D30" s="8" t="s">
        <v>35</v>
      </c>
      <c r="F30" s="8">
        <f t="shared" ref="F30:F50" si="8">VLOOKUP($C30,$C$5:$AB$25,9,FALSE)</f>
        <v>100</v>
      </c>
      <c r="G30" s="8">
        <f t="shared" ref="G30:G50" si="9">VLOOKUP($C30,$C$5:$AB$25,16,FALSE)</f>
        <v>100</v>
      </c>
      <c r="H30" s="8">
        <f t="shared" ref="H30:H50" si="10">VLOOKUP($C30,$C$5:$AB$25,23,FALSE)</f>
        <v>100</v>
      </c>
      <c r="I30" s="25">
        <f t="shared" ref="I30:I50" si="11">SUM(F30:H30)</f>
        <v>300</v>
      </c>
      <c r="J30" s="8">
        <f t="shared" ref="J30:J49" si="12">RANK(I30,$I$30:$I$49)</f>
        <v>1</v>
      </c>
      <c r="M30" s="58">
        <f>I30-(VLOOKUP($C30,$C$5:$AB$25,25,FALSE))</f>
        <v>0</v>
      </c>
      <c r="U30" s="9">
        <v>1</v>
      </c>
      <c r="V30" s="8">
        <v>100</v>
      </c>
      <c r="W30" s="8">
        <v>26</v>
      </c>
      <c r="X30" s="7">
        <v>25</v>
      </c>
    </row>
    <row r="31" spans="1:28" x14ac:dyDescent="0.3">
      <c r="A31" s="8">
        <v>2</v>
      </c>
      <c r="B31" s="23">
        <v>177</v>
      </c>
      <c r="C31" s="8" t="s">
        <v>170</v>
      </c>
      <c r="D31" s="8" t="s">
        <v>106</v>
      </c>
      <c r="F31" s="8">
        <f t="shared" si="8"/>
        <v>65</v>
      </c>
      <c r="G31" s="8">
        <f t="shared" si="9"/>
        <v>51.5</v>
      </c>
      <c r="H31" s="8">
        <f t="shared" si="10"/>
        <v>75</v>
      </c>
      <c r="I31" s="25">
        <f t="shared" si="11"/>
        <v>191.5</v>
      </c>
      <c r="J31" s="8">
        <f t="shared" si="12"/>
        <v>2</v>
      </c>
      <c r="M31" s="58">
        <f t="shared" ref="M31:M50" si="13">I31-(VLOOKUP($C31,$C$5:$AB$25,25,FALSE))</f>
        <v>0</v>
      </c>
      <c r="U31" s="9">
        <v>2</v>
      </c>
      <c r="V31" s="8">
        <v>75</v>
      </c>
      <c r="W31" s="8">
        <v>27</v>
      </c>
      <c r="X31" s="7">
        <v>24</v>
      </c>
    </row>
    <row r="32" spans="1:28" x14ac:dyDescent="0.3">
      <c r="A32" s="8">
        <v>3</v>
      </c>
      <c r="B32" s="23">
        <v>174</v>
      </c>
      <c r="C32" s="8" t="s">
        <v>168</v>
      </c>
      <c r="D32" s="8" t="s">
        <v>106</v>
      </c>
      <c r="F32" s="8">
        <f t="shared" si="8"/>
        <v>53</v>
      </c>
      <c r="G32" s="8">
        <f t="shared" si="9"/>
        <v>75</v>
      </c>
      <c r="H32" s="8">
        <f t="shared" si="10"/>
        <v>56</v>
      </c>
      <c r="I32" s="25">
        <f t="shared" si="11"/>
        <v>184</v>
      </c>
      <c r="J32" s="8">
        <f t="shared" si="12"/>
        <v>3</v>
      </c>
      <c r="M32" s="58">
        <f t="shared" si="13"/>
        <v>0</v>
      </c>
      <c r="U32" s="9">
        <v>3</v>
      </c>
      <c r="V32" s="8">
        <v>65</v>
      </c>
      <c r="W32" s="8">
        <v>28</v>
      </c>
      <c r="X32" s="7">
        <v>23</v>
      </c>
    </row>
    <row r="33" spans="1:24" x14ac:dyDescent="0.3">
      <c r="A33" s="8">
        <v>4</v>
      </c>
      <c r="B33" s="23">
        <v>167</v>
      </c>
      <c r="C33" s="8" t="s">
        <v>165</v>
      </c>
      <c r="D33" s="8" t="s">
        <v>106</v>
      </c>
      <c r="F33" s="8">
        <f t="shared" si="8"/>
        <v>60</v>
      </c>
      <c r="G33" s="8">
        <f t="shared" si="9"/>
        <v>65</v>
      </c>
      <c r="H33" s="8">
        <f t="shared" si="10"/>
        <v>53</v>
      </c>
      <c r="I33" s="25">
        <f t="shared" si="11"/>
        <v>178</v>
      </c>
      <c r="J33" s="8">
        <f t="shared" si="12"/>
        <v>4</v>
      </c>
      <c r="M33" s="58">
        <f t="shared" si="13"/>
        <v>0</v>
      </c>
      <c r="U33" s="9">
        <v>4</v>
      </c>
      <c r="V33" s="8">
        <v>60</v>
      </c>
      <c r="W33" s="8">
        <v>29</v>
      </c>
      <c r="X33" s="7">
        <v>22</v>
      </c>
    </row>
    <row r="34" spans="1:24" x14ac:dyDescent="0.3">
      <c r="A34" s="8">
        <v>5</v>
      </c>
      <c r="B34" s="23">
        <v>173</v>
      </c>
      <c r="C34" s="8" t="s">
        <v>99</v>
      </c>
      <c r="D34" s="8" t="s">
        <v>52</v>
      </c>
      <c r="F34" s="8">
        <f t="shared" si="8"/>
        <v>75</v>
      </c>
      <c r="G34" s="8">
        <f t="shared" si="9"/>
        <v>51.5</v>
      </c>
      <c r="H34" s="8">
        <f t="shared" si="10"/>
        <v>36</v>
      </c>
      <c r="I34" s="25">
        <f t="shared" si="11"/>
        <v>162.5</v>
      </c>
      <c r="J34" s="8">
        <f t="shared" si="12"/>
        <v>5</v>
      </c>
      <c r="M34" s="58">
        <f t="shared" si="13"/>
        <v>0</v>
      </c>
      <c r="U34" s="9">
        <v>5</v>
      </c>
      <c r="V34" s="8">
        <v>56</v>
      </c>
      <c r="W34" s="8">
        <v>30</v>
      </c>
      <c r="X34" s="7">
        <v>21</v>
      </c>
    </row>
    <row r="35" spans="1:24" x14ac:dyDescent="0.3">
      <c r="A35" s="8">
        <v>6</v>
      </c>
      <c r="B35" s="23">
        <v>169</v>
      </c>
      <c r="C35" s="8" t="s">
        <v>63</v>
      </c>
      <c r="D35" s="8" t="s">
        <v>94</v>
      </c>
      <c r="F35" s="8">
        <f t="shared" si="8"/>
        <v>53</v>
      </c>
      <c r="G35" s="8">
        <f t="shared" si="9"/>
        <v>43</v>
      </c>
      <c r="H35" s="8">
        <f t="shared" si="10"/>
        <v>65</v>
      </c>
      <c r="I35" s="25">
        <f t="shared" si="11"/>
        <v>161</v>
      </c>
      <c r="J35" s="8">
        <f t="shared" si="12"/>
        <v>6</v>
      </c>
      <c r="M35" s="58">
        <f t="shared" si="13"/>
        <v>0</v>
      </c>
      <c r="U35" s="9">
        <v>6</v>
      </c>
      <c r="V35" s="8">
        <v>53</v>
      </c>
      <c r="W35" s="8">
        <v>31</v>
      </c>
      <c r="X35" s="7">
        <v>20</v>
      </c>
    </row>
    <row r="36" spans="1:24" x14ac:dyDescent="0.3">
      <c r="A36" s="8">
        <v>7</v>
      </c>
      <c r="B36" s="23">
        <v>166</v>
      </c>
      <c r="C36" s="8" t="s">
        <v>109</v>
      </c>
      <c r="D36" s="8" t="s">
        <v>54</v>
      </c>
      <c r="F36" s="8">
        <f t="shared" si="8"/>
        <v>43</v>
      </c>
      <c r="G36" s="8">
        <f t="shared" si="9"/>
        <v>45</v>
      </c>
      <c r="H36" s="8">
        <f t="shared" si="10"/>
        <v>60</v>
      </c>
      <c r="I36" s="25">
        <f t="shared" si="11"/>
        <v>148</v>
      </c>
      <c r="J36" s="8">
        <f t="shared" si="12"/>
        <v>7</v>
      </c>
      <c r="M36" s="58">
        <f t="shared" si="13"/>
        <v>0</v>
      </c>
      <c r="U36" s="9">
        <v>7</v>
      </c>
      <c r="V36" s="8">
        <v>50</v>
      </c>
      <c r="W36" s="8">
        <v>32</v>
      </c>
      <c r="X36" s="7">
        <v>19</v>
      </c>
    </row>
    <row r="37" spans="1:24" x14ac:dyDescent="0.3">
      <c r="A37" s="8">
        <v>8</v>
      </c>
      <c r="B37" s="23">
        <v>181</v>
      </c>
      <c r="C37" s="8" t="s">
        <v>98</v>
      </c>
      <c r="D37" s="8" t="s">
        <v>35</v>
      </c>
      <c r="F37" s="8">
        <f t="shared" si="8"/>
        <v>47</v>
      </c>
      <c r="G37" s="8">
        <f t="shared" si="9"/>
        <v>60</v>
      </c>
      <c r="H37" s="8">
        <f t="shared" si="10"/>
        <v>41</v>
      </c>
      <c r="I37" s="25">
        <f t="shared" si="11"/>
        <v>148</v>
      </c>
      <c r="J37" s="8">
        <f t="shared" si="12"/>
        <v>7</v>
      </c>
      <c r="M37" s="58">
        <f t="shared" si="13"/>
        <v>0</v>
      </c>
      <c r="U37" s="9">
        <v>8</v>
      </c>
      <c r="V37" s="8">
        <v>47</v>
      </c>
      <c r="W37" s="8">
        <v>33</v>
      </c>
      <c r="X37" s="7">
        <v>18</v>
      </c>
    </row>
    <row r="38" spans="1:24" x14ac:dyDescent="0.3">
      <c r="A38" s="8">
        <v>9</v>
      </c>
      <c r="B38" s="23">
        <v>165</v>
      </c>
      <c r="C38" s="8" t="s">
        <v>100</v>
      </c>
      <c r="D38" s="8" t="s">
        <v>51</v>
      </c>
      <c r="F38" s="8">
        <f t="shared" si="8"/>
        <v>39</v>
      </c>
      <c r="G38" s="8">
        <f t="shared" si="9"/>
        <v>56</v>
      </c>
      <c r="H38" s="8">
        <f t="shared" si="10"/>
        <v>45</v>
      </c>
      <c r="I38" s="25">
        <f t="shared" si="11"/>
        <v>140</v>
      </c>
      <c r="J38" s="8">
        <f t="shared" si="12"/>
        <v>9</v>
      </c>
      <c r="M38" s="58">
        <f t="shared" si="13"/>
        <v>0</v>
      </c>
      <c r="U38" s="9">
        <v>9</v>
      </c>
      <c r="V38" s="8">
        <v>45</v>
      </c>
      <c r="W38" s="8">
        <v>34</v>
      </c>
      <c r="X38" s="7">
        <v>17</v>
      </c>
    </row>
    <row r="39" spans="1:24" x14ac:dyDescent="0.3">
      <c r="A39" s="8">
        <v>10</v>
      </c>
      <c r="B39" s="23">
        <v>180</v>
      </c>
      <c r="C39" s="8" t="s">
        <v>105</v>
      </c>
      <c r="D39" s="8" t="s">
        <v>94</v>
      </c>
      <c r="F39" s="8">
        <f t="shared" si="8"/>
        <v>53</v>
      </c>
      <c r="G39" s="8">
        <f t="shared" si="9"/>
        <v>37</v>
      </c>
      <c r="H39" s="8">
        <f t="shared" si="10"/>
        <v>50</v>
      </c>
      <c r="I39" s="25">
        <f t="shared" si="11"/>
        <v>140</v>
      </c>
      <c r="J39" s="8">
        <f t="shared" si="12"/>
        <v>9</v>
      </c>
      <c r="M39" s="58">
        <f t="shared" si="13"/>
        <v>0</v>
      </c>
      <c r="U39" s="9">
        <v>10</v>
      </c>
      <c r="V39" s="8">
        <v>43</v>
      </c>
      <c r="W39" s="8">
        <v>35</v>
      </c>
      <c r="X39" s="7">
        <v>16</v>
      </c>
    </row>
    <row r="40" spans="1:24" x14ac:dyDescent="0.3">
      <c r="A40" s="8">
        <v>11</v>
      </c>
      <c r="B40" s="23">
        <v>179</v>
      </c>
      <c r="C40" s="8" t="s">
        <v>78</v>
      </c>
      <c r="D40" s="8" t="s">
        <v>51</v>
      </c>
      <c r="F40" s="8">
        <f t="shared" si="8"/>
        <v>45</v>
      </c>
      <c r="G40" s="8">
        <f t="shared" si="9"/>
        <v>41</v>
      </c>
      <c r="H40" s="8">
        <f t="shared" si="10"/>
        <v>43</v>
      </c>
      <c r="I40" s="25">
        <f t="shared" si="11"/>
        <v>129</v>
      </c>
      <c r="J40" s="8">
        <f t="shared" si="12"/>
        <v>11</v>
      </c>
      <c r="M40" s="58">
        <f t="shared" si="13"/>
        <v>0</v>
      </c>
      <c r="U40" s="9">
        <v>11</v>
      </c>
      <c r="V40" s="8">
        <v>41</v>
      </c>
      <c r="W40" s="8">
        <v>36</v>
      </c>
      <c r="X40" s="7">
        <v>15</v>
      </c>
    </row>
    <row r="41" spans="1:24" x14ac:dyDescent="0.3">
      <c r="A41" s="8">
        <v>12</v>
      </c>
      <c r="B41" s="23">
        <v>178</v>
      </c>
      <c r="C41" s="8" t="s">
        <v>97</v>
      </c>
      <c r="D41" s="8" t="s">
        <v>54</v>
      </c>
      <c r="F41" s="8">
        <f t="shared" si="8"/>
        <v>38</v>
      </c>
      <c r="G41" s="8">
        <f t="shared" si="9"/>
        <v>47</v>
      </c>
      <c r="H41" s="8">
        <f t="shared" si="10"/>
        <v>37</v>
      </c>
      <c r="I41" s="25">
        <f t="shared" si="11"/>
        <v>122</v>
      </c>
      <c r="J41" s="8">
        <f t="shared" si="12"/>
        <v>12</v>
      </c>
      <c r="M41" s="58">
        <f t="shared" si="13"/>
        <v>0</v>
      </c>
      <c r="U41" s="9">
        <v>12</v>
      </c>
      <c r="V41" s="8">
        <v>39</v>
      </c>
      <c r="W41" s="8">
        <v>37</v>
      </c>
      <c r="X41" s="7">
        <v>14</v>
      </c>
    </row>
    <row r="42" spans="1:24" x14ac:dyDescent="0.3">
      <c r="A42" s="8">
        <v>13</v>
      </c>
      <c r="B42" s="23">
        <v>170</v>
      </c>
      <c r="C42" s="8" t="s">
        <v>96</v>
      </c>
      <c r="D42" s="8" t="s">
        <v>51</v>
      </c>
      <c r="F42" s="8">
        <f t="shared" si="8"/>
        <v>36</v>
      </c>
      <c r="G42" s="8">
        <f t="shared" si="9"/>
        <v>35</v>
      </c>
      <c r="H42" s="8">
        <f t="shared" si="10"/>
        <v>47</v>
      </c>
      <c r="I42" s="25">
        <f t="shared" si="11"/>
        <v>118</v>
      </c>
      <c r="J42" s="8">
        <f t="shared" si="12"/>
        <v>13</v>
      </c>
      <c r="M42" s="58">
        <f t="shared" si="13"/>
        <v>0</v>
      </c>
      <c r="U42" s="9">
        <v>13</v>
      </c>
      <c r="V42" s="8">
        <v>38</v>
      </c>
      <c r="W42" s="8">
        <v>38</v>
      </c>
      <c r="X42" s="7">
        <v>13</v>
      </c>
    </row>
    <row r="43" spans="1:24" x14ac:dyDescent="0.3">
      <c r="A43" s="8">
        <v>14</v>
      </c>
      <c r="B43" s="23">
        <v>175</v>
      </c>
      <c r="C43" s="8" t="s">
        <v>169</v>
      </c>
      <c r="D43" s="8" t="s">
        <v>35</v>
      </c>
      <c r="F43" s="8">
        <f t="shared" si="8"/>
        <v>37</v>
      </c>
      <c r="G43" s="8">
        <f t="shared" si="9"/>
        <v>39</v>
      </c>
      <c r="H43" s="8">
        <f t="shared" si="10"/>
        <v>39</v>
      </c>
      <c r="I43" s="25">
        <f t="shared" si="11"/>
        <v>115</v>
      </c>
      <c r="J43" s="8">
        <f t="shared" si="12"/>
        <v>14</v>
      </c>
      <c r="M43" s="58">
        <f t="shared" si="13"/>
        <v>0</v>
      </c>
      <c r="U43" s="9">
        <v>14</v>
      </c>
      <c r="V43" s="8">
        <v>37</v>
      </c>
      <c r="W43" s="8">
        <v>39</v>
      </c>
      <c r="X43" s="7">
        <v>12</v>
      </c>
    </row>
    <row r="44" spans="1:24" x14ac:dyDescent="0.3">
      <c r="A44" s="8">
        <v>15</v>
      </c>
      <c r="B44" s="23">
        <v>176</v>
      </c>
      <c r="C44" s="8" t="s">
        <v>95</v>
      </c>
      <c r="D44" s="8" t="s">
        <v>94</v>
      </c>
      <c r="F44" s="8">
        <f t="shared" si="8"/>
        <v>41</v>
      </c>
      <c r="G44" s="8">
        <f t="shared" si="9"/>
        <v>36</v>
      </c>
      <c r="H44" s="8">
        <f t="shared" si="10"/>
        <v>38</v>
      </c>
      <c r="I44" s="25">
        <f t="shared" si="11"/>
        <v>115</v>
      </c>
      <c r="J44" s="8">
        <f t="shared" si="12"/>
        <v>14</v>
      </c>
      <c r="M44" s="58">
        <f t="shared" si="13"/>
        <v>0</v>
      </c>
      <c r="U44" s="9">
        <v>15</v>
      </c>
      <c r="V44" s="8">
        <v>36</v>
      </c>
      <c r="W44" s="8">
        <v>40</v>
      </c>
      <c r="X44" s="7">
        <v>11</v>
      </c>
    </row>
    <row r="45" spans="1:24" x14ac:dyDescent="0.3">
      <c r="A45" s="8">
        <v>16</v>
      </c>
      <c r="B45" s="23">
        <v>163</v>
      </c>
      <c r="C45" s="8" t="s">
        <v>56</v>
      </c>
      <c r="D45" s="8" t="s">
        <v>50</v>
      </c>
      <c r="F45" s="8">
        <f t="shared" si="8"/>
        <v>35</v>
      </c>
      <c r="G45" s="8">
        <f t="shared" si="9"/>
        <v>38</v>
      </c>
      <c r="H45" s="8">
        <f t="shared" si="10"/>
        <v>34</v>
      </c>
      <c r="I45" s="25">
        <f t="shared" si="11"/>
        <v>107</v>
      </c>
      <c r="J45" s="8">
        <f t="shared" si="12"/>
        <v>16</v>
      </c>
      <c r="M45" s="58">
        <f t="shared" si="13"/>
        <v>0</v>
      </c>
      <c r="U45" s="9">
        <v>16</v>
      </c>
      <c r="V45" s="8">
        <v>35</v>
      </c>
      <c r="W45" s="8">
        <v>41</v>
      </c>
      <c r="X45" s="7">
        <v>10</v>
      </c>
    </row>
    <row r="46" spans="1:24" x14ac:dyDescent="0.3">
      <c r="A46" s="8">
        <v>17</v>
      </c>
      <c r="B46" s="23">
        <v>168</v>
      </c>
      <c r="C46" s="8" t="s">
        <v>77</v>
      </c>
      <c r="D46" s="8" t="s">
        <v>35</v>
      </c>
      <c r="F46" s="8">
        <f t="shared" si="8"/>
        <v>34</v>
      </c>
      <c r="G46" s="8">
        <f t="shared" si="9"/>
        <v>33</v>
      </c>
      <c r="H46" s="8">
        <f t="shared" si="10"/>
        <v>35</v>
      </c>
      <c r="I46" s="25">
        <f t="shared" si="11"/>
        <v>102</v>
      </c>
      <c r="J46" s="8">
        <f t="shared" si="12"/>
        <v>17</v>
      </c>
      <c r="M46" s="58">
        <f t="shared" si="13"/>
        <v>0</v>
      </c>
      <c r="U46" s="9">
        <v>17</v>
      </c>
      <c r="V46" s="8">
        <v>34</v>
      </c>
      <c r="W46" s="8">
        <v>42</v>
      </c>
      <c r="X46" s="7">
        <v>9</v>
      </c>
    </row>
    <row r="47" spans="1:24" x14ac:dyDescent="0.3">
      <c r="A47" s="8">
        <v>18</v>
      </c>
      <c r="B47" s="23">
        <v>171</v>
      </c>
      <c r="C47" s="8" t="s">
        <v>166</v>
      </c>
      <c r="D47" s="8" t="s">
        <v>167</v>
      </c>
      <c r="F47" s="8">
        <f t="shared" si="8"/>
        <v>33</v>
      </c>
      <c r="G47" s="8">
        <f t="shared" si="9"/>
        <v>34</v>
      </c>
      <c r="H47" s="8">
        <f t="shared" si="10"/>
        <v>31</v>
      </c>
      <c r="I47" s="25">
        <f t="shared" si="11"/>
        <v>98</v>
      </c>
      <c r="J47" s="8">
        <f t="shared" si="12"/>
        <v>18</v>
      </c>
      <c r="M47" s="58">
        <f t="shared" si="13"/>
        <v>0</v>
      </c>
      <c r="U47" s="9">
        <v>18</v>
      </c>
      <c r="V47" s="8">
        <v>33</v>
      </c>
      <c r="W47" s="8">
        <v>43</v>
      </c>
      <c r="X47" s="7">
        <v>8</v>
      </c>
    </row>
    <row r="48" spans="1:24" x14ac:dyDescent="0.3">
      <c r="A48" s="8">
        <v>19</v>
      </c>
      <c r="B48" s="23">
        <v>172</v>
      </c>
      <c r="C48" s="8" t="s">
        <v>108</v>
      </c>
      <c r="D48" s="8" t="s">
        <v>94</v>
      </c>
      <c r="F48" s="8">
        <f t="shared" si="8"/>
        <v>32</v>
      </c>
      <c r="G48" s="8">
        <f t="shared" si="9"/>
        <v>32</v>
      </c>
      <c r="H48" s="8">
        <f t="shared" si="10"/>
        <v>33</v>
      </c>
      <c r="I48" s="25">
        <f t="shared" si="11"/>
        <v>97</v>
      </c>
      <c r="J48" s="8">
        <f t="shared" si="12"/>
        <v>19</v>
      </c>
      <c r="M48" s="58">
        <f t="shared" si="13"/>
        <v>0</v>
      </c>
      <c r="U48" s="9">
        <v>19</v>
      </c>
      <c r="V48" s="8">
        <v>32</v>
      </c>
      <c r="W48" s="8">
        <v>44</v>
      </c>
      <c r="X48" s="7">
        <v>7</v>
      </c>
    </row>
    <row r="49" spans="1:24" x14ac:dyDescent="0.3">
      <c r="A49" s="8">
        <v>20</v>
      </c>
      <c r="B49" s="23">
        <v>162</v>
      </c>
      <c r="C49" s="8" t="s">
        <v>164</v>
      </c>
      <c r="D49" s="8" t="s">
        <v>106</v>
      </c>
      <c r="F49" s="8">
        <f t="shared" si="8"/>
        <v>31</v>
      </c>
      <c r="G49" s="8">
        <f t="shared" si="9"/>
        <v>31</v>
      </c>
      <c r="H49" s="8">
        <f t="shared" si="10"/>
        <v>32</v>
      </c>
      <c r="I49" s="25">
        <f t="shared" si="11"/>
        <v>94</v>
      </c>
      <c r="J49" s="8">
        <f t="shared" si="12"/>
        <v>20</v>
      </c>
      <c r="M49" s="58">
        <f t="shared" si="13"/>
        <v>0</v>
      </c>
      <c r="U49" s="9">
        <v>20</v>
      </c>
      <c r="V49" s="8">
        <v>31</v>
      </c>
      <c r="W49" s="8">
        <v>45</v>
      </c>
      <c r="X49" s="7">
        <v>6</v>
      </c>
    </row>
    <row r="50" spans="1:24" x14ac:dyDescent="0.3">
      <c r="A50" s="83">
        <v>21</v>
      </c>
      <c r="B50" s="83"/>
      <c r="C50" s="83" t="s">
        <v>171</v>
      </c>
      <c r="D50" s="83" t="s">
        <v>167</v>
      </c>
      <c r="E50" s="83"/>
      <c r="F50" s="83" t="str">
        <f t="shared" si="8"/>
        <v>dnc</v>
      </c>
      <c r="G50" s="83" t="str">
        <f t="shared" si="9"/>
        <v>dnc</v>
      </c>
      <c r="H50" s="83" t="str">
        <f t="shared" si="10"/>
        <v>dnc</v>
      </c>
      <c r="I50" s="84">
        <f t="shared" si="11"/>
        <v>0</v>
      </c>
      <c r="J50" s="83" t="s">
        <v>34</v>
      </c>
      <c r="M50" s="58" t="e">
        <f t="shared" si="13"/>
        <v>#VALUE!</v>
      </c>
      <c r="U50" s="9">
        <v>21</v>
      </c>
      <c r="V50" s="8">
        <v>30</v>
      </c>
      <c r="W50" s="8">
        <v>46</v>
      </c>
      <c r="X50" s="7">
        <v>5</v>
      </c>
    </row>
    <row r="51" spans="1:24" x14ac:dyDescent="0.3">
      <c r="I51" s="25"/>
      <c r="M51" s="12"/>
      <c r="U51" s="9">
        <v>22</v>
      </c>
      <c r="V51" s="8">
        <v>29</v>
      </c>
      <c r="W51" s="8">
        <v>47</v>
      </c>
      <c r="X51" s="7">
        <v>4</v>
      </c>
    </row>
    <row r="52" spans="1:24" x14ac:dyDescent="0.3">
      <c r="U52" s="9">
        <v>23</v>
      </c>
      <c r="V52" s="8">
        <v>28</v>
      </c>
      <c r="W52" s="8">
        <v>48</v>
      </c>
      <c r="X52" s="7">
        <v>3</v>
      </c>
    </row>
    <row r="53" spans="1:24" x14ac:dyDescent="0.3">
      <c r="U53" s="9">
        <v>24</v>
      </c>
      <c r="V53" s="8">
        <v>27</v>
      </c>
      <c r="W53" s="8">
        <v>49</v>
      </c>
      <c r="X53" s="7">
        <v>2</v>
      </c>
    </row>
    <row r="54" spans="1:24" ht="15" thickBot="1" x14ac:dyDescent="0.35">
      <c r="A54" s="10" t="s">
        <v>10</v>
      </c>
      <c r="B54" s="10"/>
      <c r="C54" s="11">
        <v>15</v>
      </c>
      <c r="D54" s="10"/>
      <c r="E54" s="10"/>
      <c r="F54" s="10"/>
      <c r="U54" s="6">
        <v>25</v>
      </c>
      <c r="V54" s="5">
        <v>26</v>
      </c>
      <c r="W54" s="5">
        <v>50</v>
      </c>
      <c r="X54" s="4">
        <v>1</v>
      </c>
    </row>
    <row r="55" spans="1:24" x14ac:dyDescent="0.3">
      <c r="G55" s="3"/>
    </row>
    <row r="56" spans="1:24" x14ac:dyDescent="0.3">
      <c r="A56" s="96" t="str">
        <f>$A$1</f>
        <v>Minor Girls 10 years</v>
      </c>
      <c r="B56" s="96"/>
      <c r="C56" s="96"/>
      <c r="D56" s="96"/>
      <c r="E56" s="29"/>
    </row>
    <row r="57" spans="1:24" x14ac:dyDescent="0.3">
      <c r="A57" s="8" t="s">
        <v>9</v>
      </c>
      <c r="B57" s="23">
        <v>164</v>
      </c>
      <c r="C57" s="8" t="s">
        <v>79</v>
      </c>
      <c r="D57" s="8" t="s">
        <v>35</v>
      </c>
    </row>
    <row r="58" spans="1:24" x14ac:dyDescent="0.3">
      <c r="A58" s="8" t="s">
        <v>0</v>
      </c>
      <c r="B58" s="23">
        <v>177</v>
      </c>
      <c r="C58" s="8" t="s">
        <v>170</v>
      </c>
      <c r="D58" s="8" t="s">
        <v>106</v>
      </c>
    </row>
    <row r="59" spans="1:24" x14ac:dyDescent="0.3">
      <c r="A59" s="8" t="s">
        <v>1</v>
      </c>
      <c r="B59" s="23">
        <v>174</v>
      </c>
      <c r="C59" s="8" t="s">
        <v>168</v>
      </c>
      <c r="D59" s="8" t="s">
        <v>106</v>
      </c>
    </row>
    <row r="60" spans="1:24" x14ac:dyDescent="0.3">
      <c r="A60" s="8" t="s">
        <v>8</v>
      </c>
      <c r="B60" s="23">
        <v>167</v>
      </c>
      <c r="C60" s="8" t="s">
        <v>165</v>
      </c>
      <c r="D60" s="8" t="s">
        <v>106</v>
      </c>
    </row>
    <row r="61" spans="1:24" x14ac:dyDescent="0.3">
      <c r="A61" s="8" t="s">
        <v>7</v>
      </c>
      <c r="B61" s="23">
        <v>173</v>
      </c>
      <c r="C61" s="8" t="s">
        <v>99</v>
      </c>
      <c r="D61" s="8" t="s">
        <v>52</v>
      </c>
    </row>
    <row r="62" spans="1:24" x14ac:dyDescent="0.3">
      <c r="A62" s="8" t="s">
        <v>6</v>
      </c>
      <c r="B62" s="23">
        <v>169</v>
      </c>
      <c r="C62" s="8" t="s">
        <v>63</v>
      </c>
      <c r="D62" s="8" t="s">
        <v>94</v>
      </c>
    </row>
    <row r="63" spans="1:24" x14ac:dyDescent="0.3">
      <c r="A63" s="1" t="s">
        <v>5</v>
      </c>
      <c r="B63" s="23">
        <v>166</v>
      </c>
      <c r="C63" s="8" t="s">
        <v>109</v>
      </c>
      <c r="D63" s="8" t="s">
        <v>54</v>
      </c>
    </row>
    <row r="64" spans="1:24" x14ac:dyDescent="0.3">
      <c r="A64" s="1" t="s">
        <v>5</v>
      </c>
      <c r="B64" s="23">
        <v>181</v>
      </c>
      <c r="C64" s="8" t="s">
        <v>98</v>
      </c>
      <c r="D64" s="8" t="s">
        <v>35</v>
      </c>
    </row>
    <row r="65" spans="1:16" x14ac:dyDescent="0.3">
      <c r="A65" s="1" t="s">
        <v>38</v>
      </c>
      <c r="B65" s="23">
        <v>165</v>
      </c>
      <c r="C65" s="8" t="s">
        <v>100</v>
      </c>
      <c r="D65" s="8" t="s">
        <v>51</v>
      </c>
    </row>
    <row r="66" spans="1:16" x14ac:dyDescent="0.3">
      <c r="A66" s="1" t="s">
        <v>38</v>
      </c>
      <c r="B66" s="23">
        <v>180</v>
      </c>
      <c r="C66" s="8" t="s">
        <v>105</v>
      </c>
      <c r="D66" s="8" t="s">
        <v>94</v>
      </c>
    </row>
    <row r="67" spans="1:16" x14ac:dyDescent="0.3">
      <c r="A67" s="8" t="s">
        <v>44</v>
      </c>
      <c r="B67" s="23">
        <v>179</v>
      </c>
      <c r="C67" s="8" t="s">
        <v>78</v>
      </c>
      <c r="D67" s="8" t="s">
        <v>51</v>
      </c>
    </row>
    <row r="68" spans="1:16" x14ac:dyDescent="0.3">
      <c r="A68" s="8" t="s">
        <v>45</v>
      </c>
      <c r="B68" s="23">
        <v>178</v>
      </c>
      <c r="C68" s="8" t="s">
        <v>97</v>
      </c>
      <c r="D68" s="8" t="s">
        <v>54</v>
      </c>
    </row>
    <row r="69" spans="1:16" x14ac:dyDescent="0.3">
      <c r="A69" s="8" t="s">
        <v>46</v>
      </c>
      <c r="B69" s="23">
        <v>170</v>
      </c>
      <c r="C69" s="8" t="s">
        <v>96</v>
      </c>
      <c r="D69" s="8" t="s">
        <v>51</v>
      </c>
    </row>
    <row r="70" spans="1:16" x14ac:dyDescent="0.3">
      <c r="A70" s="1" t="s">
        <v>47</v>
      </c>
      <c r="B70" s="23">
        <v>175</v>
      </c>
      <c r="C70" s="8" t="s">
        <v>169</v>
      </c>
      <c r="D70" s="8" t="s">
        <v>35</v>
      </c>
    </row>
    <row r="71" spans="1:16" x14ac:dyDescent="0.3">
      <c r="A71" s="1" t="s">
        <v>47</v>
      </c>
      <c r="B71" s="23">
        <v>176</v>
      </c>
      <c r="C71" s="8" t="s">
        <v>95</v>
      </c>
      <c r="D71" s="8" t="s">
        <v>94</v>
      </c>
    </row>
    <row r="72" spans="1:16" x14ac:dyDescent="0.3">
      <c r="A72" s="8" t="s">
        <v>60</v>
      </c>
      <c r="B72" s="23">
        <v>163</v>
      </c>
      <c r="C72" s="8" t="s">
        <v>56</v>
      </c>
      <c r="D72" s="8" t="s">
        <v>50</v>
      </c>
      <c r="E72"/>
    </row>
    <row r="73" spans="1:16" x14ac:dyDescent="0.3">
      <c r="A73" s="8" t="s">
        <v>66</v>
      </c>
      <c r="B73" s="23">
        <v>168</v>
      </c>
      <c r="C73" s="8" t="s">
        <v>77</v>
      </c>
      <c r="D73" s="8" t="s">
        <v>35</v>
      </c>
      <c r="E73"/>
    </row>
    <row r="74" spans="1:16" x14ac:dyDescent="0.3">
      <c r="A74" s="8" t="s">
        <v>67</v>
      </c>
      <c r="B74" s="23">
        <v>171</v>
      </c>
      <c r="C74" s="8" t="s">
        <v>166</v>
      </c>
      <c r="D74" s="8" t="s">
        <v>167</v>
      </c>
      <c r="E74"/>
    </row>
    <row r="75" spans="1:16" x14ac:dyDescent="0.3">
      <c r="A75" s="8" t="s">
        <v>163</v>
      </c>
      <c r="B75" s="23">
        <v>172</v>
      </c>
      <c r="C75" s="8" t="s">
        <v>108</v>
      </c>
      <c r="D75" s="8" t="s">
        <v>94</v>
      </c>
      <c r="E75"/>
    </row>
    <row r="76" spans="1:16" x14ac:dyDescent="0.3">
      <c r="A76" s="8" t="s">
        <v>172</v>
      </c>
      <c r="B76" s="23">
        <v>162</v>
      </c>
      <c r="C76" s="8" t="s">
        <v>164</v>
      </c>
      <c r="D76" s="8" t="s">
        <v>106</v>
      </c>
      <c r="E76"/>
    </row>
    <row r="77" spans="1:16" x14ac:dyDescent="0.3">
      <c r="B77" s="22"/>
      <c r="C77"/>
      <c r="D77"/>
      <c r="E77"/>
    </row>
    <row r="78" spans="1:16" x14ac:dyDescent="0.3">
      <c r="P78"/>
    </row>
    <row r="79" spans="1:16" x14ac:dyDescent="0.3">
      <c r="A79" s="24" t="s">
        <v>3</v>
      </c>
      <c r="B79" s="2"/>
      <c r="C79" s="2"/>
      <c r="D79" s="2"/>
      <c r="E79" s="2"/>
      <c r="N79"/>
      <c r="O79" s="32"/>
      <c r="P79"/>
    </row>
    <row r="80" spans="1:16" x14ac:dyDescent="0.3">
      <c r="A80" s="1" t="s">
        <v>2</v>
      </c>
      <c r="B80" s="2"/>
      <c r="C80" s="2"/>
      <c r="D80" s="2"/>
      <c r="E80" s="2"/>
      <c r="N80"/>
      <c r="O80" s="33"/>
      <c r="P80"/>
    </row>
    <row r="81" spans="1:17" ht="18" x14ac:dyDescent="0.35">
      <c r="A81" s="97" t="str">
        <f>$A$1</f>
        <v>Minor Girls 10 years</v>
      </c>
      <c r="B81" s="97"/>
      <c r="C81" s="97"/>
      <c r="D81" s="97"/>
      <c r="E81" s="97"/>
      <c r="F81" s="97"/>
      <c r="N81"/>
      <c r="O81" s="31"/>
    </row>
    <row r="82" spans="1:17" ht="18" x14ac:dyDescent="0.35">
      <c r="A82" s="43" t="s">
        <v>48</v>
      </c>
      <c r="B82" s="42"/>
      <c r="C82" s="42"/>
      <c r="D82" s="42"/>
      <c r="E82" s="42"/>
      <c r="F82" s="42"/>
      <c r="P82"/>
    </row>
    <row r="83" spans="1:17" ht="18" x14ac:dyDescent="0.35">
      <c r="A83" s="42" t="s">
        <v>41</v>
      </c>
      <c r="B83" s="42"/>
      <c r="C83" s="42"/>
      <c r="D83" s="42"/>
      <c r="E83" s="42"/>
      <c r="F83" s="42"/>
    </row>
    <row r="84" spans="1:17" ht="18" x14ac:dyDescent="0.35">
      <c r="A84" s="42"/>
      <c r="B84" s="63">
        <v>162</v>
      </c>
      <c r="C84" s="42" t="s">
        <v>164</v>
      </c>
      <c r="D84" s="42" t="s">
        <v>106</v>
      </c>
      <c r="E84" s="42"/>
      <c r="F84" s="42"/>
    </row>
    <row r="85" spans="1:17" ht="18" x14ac:dyDescent="0.35">
      <c r="A85" s="42"/>
      <c r="B85" s="63">
        <v>163</v>
      </c>
      <c r="C85" s="42" t="s">
        <v>56</v>
      </c>
      <c r="D85" s="42" t="s">
        <v>50</v>
      </c>
      <c r="E85" s="42"/>
      <c r="F85" s="42"/>
    </row>
    <row r="86" spans="1:17" ht="18" x14ac:dyDescent="0.35">
      <c r="A86" s="42"/>
      <c r="B86" s="63">
        <v>168</v>
      </c>
      <c r="C86" s="42" t="s">
        <v>77</v>
      </c>
      <c r="D86" s="42" t="s">
        <v>35</v>
      </c>
      <c r="E86" s="42"/>
      <c r="F86" s="42"/>
    </row>
    <row r="87" spans="1:17" ht="18" x14ac:dyDescent="0.35">
      <c r="A87" s="42"/>
      <c r="B87" s="63">
        <v>171</v>
      </c>
      <c r="C87" s="42" t="s">
        <v>166</v>
      </c>
      <c r="D87" s="42" t="s">
        <v>167</v>
      </c>
      <c r="E87" s="42"/>
      <c r="F87" s="42"/>
    </row>
    <row r="88" spans="1:17" ht="18" x14ac:dyDescent="0.35">
      <c r="A88" s="42"/>
      <c r="B88" s="63">
        <v>172</v>
      </c>
      <c r="C88" s="42" t="s">
        <v>108</v>
      </c>
      <c r="D88" s="42" t="s">
        <v>94</v>
      </c>
      <c r="E88" s="42"/>
      <c r="F88" s="42"/>
    </row>
    <row r="89" spans="1:17" ht="18" x14ac:dyDescent="0.35">
      <c r="A89" s="42"/>
      <c r="B89" s="42"/>
      <c r="C89" s="42"/>
      <c r="D89" s="42"/>
      <c r="E89" s="42"/>
      <c r="F89" s="42"/>
    </row>
    <row r="90" spans="1:17" ht="18" x14ac:dyDescent="0.35">
      <c r="A90" s="43" t="s">
        <v>129</v>
      </c>
      <c r="B90" s="42">
        <v>175</v>
      </c>
      <c r="C90" s="42" t="s">
        <v>169</v>
      </c>
      <c r="D90" s="42" t="s">
        <v>35</v>
      </c>
      <c r="E90" s="42"/>
      <c r="F90" s="42"/>
      <c r="Q90"/>
    </row>
    <row r="91" spans="1:17" ht="18" x14ac:dyDescent="0.35">
      <c r="A91" s="43" t="s">
        <v>47</v>
      </c>
      <c r="B91" s="42">
        <v>176</v>
      </c>
      <c r="C91" s="42" t="s">
        <v>95</v>
      </c>
      <c r="D91" s="42" t="s">
        <v>94</v>
      </c>
      <c r="E91" s="42"/>
      <c r="F91" s="42"/>
      <c r="Q91"/>
    </row>
    <row r="92" spans="1:17" ht="18" x14ac:dyDescent="0.35">
      <c r="A92" s="42" t="s">
        <v>46</v>
      </c>
      <c r="B92" s="42">
        <v>170</v>
      </c>
      <c r="C92" s="42" t="s">
        <v>96</v>
      </c>
      <c r="D92" s="42" t="s">
        <v>51</v>
      </c>
      <c r="E92" s="42"/>
      <c r="F92" s="42"/>
    </row>
    <row r="93" spans="1:17" ht="18" x14ac:dyDescent="0.35">
      <c r="A93" s="42" t="s">
        <v>45</v>
      </c>
      <c r="B93" s="42">
        <v>178</v>
      </c>
      <c r="C93" s="42" t="s">
        <v>97</v>
      </c>
      <c r="D93" s="42" t="s">
        <v>54</v>
      </c>
      <c r="E93" s="42"/>
      <c r="F93" s="42"/>
    </row>
    <row r="94" spans="1:17" ht="18" x14ac:dyDescent="0.35">
      <c r="A94" s="42" t="s">
        <v>44</v>
      </c>
      <c r="B94" s="42">
        <v>179</v>
      </c>
      <c r="C94" s="42" t="s">
        <v>78</v>
      </c>
      <c r="D94" s="42" t="s">
        <v>51</v>
      </c>
      <c r="E94" s="42"/>
      <c r="F94" s="42"/>
    </row>
    <row r="95" spans="1:17" ht="18" x14ac:dyDescent="0.35">
      <c r="A95" s="43" t="s">
        <v>129</v>
      </c>
      <c r="B95" s="42">
        <v>165</v>
      </c>
      <c r="C95" s="42" t="s">
        <v>100</v>
      </c>
      <c r="D95" s="42" t="s">
        <v>51</v>
      </c>
      <c r="E95" s="42"/>
      <c r="F95" s="42"/>
    </row>
    <row r="96" spans="1:17" ht="18" x14ac:dyDescent="0.35">
      <c r="A96" s="43" t="s">
        <v>38</v>
      </c>
      <c r="B96" s="42">
        <v>180</v>
      </c>
      <c r="C96" s="42" t="s">
        <v>105</v>
      </c>
      <c r="D96" s="42" t="s">
        <v>94</v>
      </c>
      <c r="E96" s="42"/>
      <c r="F96" s="42"/>
      <c r="O96" s="23"/>
    </row>
    <row r="97" spans="1:15" ht="18" x14ac:dyDescent="0.35">
      <c r="A97" s="43" t="s">
        <v>129</v>
      </c>
      <c r="B97" s="42">
        <v>166</v>
      </c>
      <c r="C97" s="42" t="s">
        <v>109</v>
      </c>
      <c r="D97" s="42" t="s">
        <v>54</v>
      </c>
      <c r="E97" s="42"/>
      <c r="F97" s="42"/>
      <c r="O97" s="23"/>
    </row>
    <row r="98" spans="1:15" ht="18" x14ac:dyDescent="0.35">
      <c r="A98" s="43" t="s">
        <v>5</v>
      </c>
      <c r="B98" s="42">
        <v>181</v>
      </c>
      <c r="C98" s="42" t="s">
        <v>98</v>
      </c>
      <c r="D98" s="42" t="s">
        <v>35</v>
      </c>
      <c r="E98" s="42"/>
      <c r="F98" s="42"/>
      <c r="O98" s="23"/>
    </row>
    <row r="99" spans="1:15" ht="18" x14ac:dyDescent="0.35">
      <c r="A99" s="42" t="s">
        <v>6</v>
      </c>
      <c r="B99" s="42">
        <v>169</v>
      </c>
      <c r="C99" s="42" t="s">
        <v>63</v>
      </c>
      <c r="D99" s="42" t="s">
        <v>94</v>
      </c>
      <c r="E99" s="42"/>
      <c r="F99" s="42"/>
      <c r="O99" s="23"/>
    </row>
    <row r="100" spans="1:15" ht="18" x14ac:dyDescent="0.35">
      <c r="A100" s="42" t="s">
        <v>7</v>
      </c>
      <c r="B100" s="42">
        <v>173</v>
      </c>
      <c r="C100" s="42" t="s">
        <v>99</v>
      </c>
      <c r="D100" s="42" t="s">
        <v>52</v>
      </c>
      <c r="E100" s="42"/>
      <c r="F100" s="43" t="s">
        <v>42</v>
      </c>
      <c r="O100" s="23"/>
    </row>
    <row r="101" spans="1:15" ht="18" x14ac:dyDescent="0.35">
      <c r="A101" s="42" t="s">
        <v>8</v>
      </c>
      <c r="B101" s="42">
        <v>167</v>
      </c>
      <c r="C101" s="42" t="s">
        <v>165</v>
      </c>
      <c r="D101" s="42" t="s">
        <v>106</v>
      </c>
      <c r="E101" s="42"/>
      <c r="F101" s="43" t="s">
        <v>42</v>
      </c>
      <c r="O101" s="23"/>
    </row>
    <row r="102" spans="1:15" ht="18" x14ac:dyDescent="0.35">
      <c r="A102" s="42" t="s">
        <v>1</v>
      </c>
      <c r="B102" s="42">
        <v>174</v>
      </c>
      <c r="C102" s="42" t="s">
        <v>168</v>
      </c>
      <c r="D102" s="42" t="s">
        <v>106</v>
      </c>
      <c r="E102" s="42"/>
      <c r="F102" s="43" t="s">
        <v>42</v>
      </c>
      <c r="O102" s="23"/>
    </row>
    <row r="103" spans="1:15" ht="18" x14ac:dyDescent="0.35">
      <c r="A103" s="42" t="s">
        <v>0</v>
      </c>
      <c r="B103" s="42">
        <v>177</v>
      </c>
      <c r="C103" s="42" t="s">
        <v>170</v>
      </c>
      <c r="D103" s="42" t="s">
        <v>106</v>
      </c>
      <c r="E103" s="42"/>
      <c r="F103" s="43" t="s">
        <v>42</v>
      </c>
      <c r="H103" s="20"/>
      <c r="I103" s="21"/>
      <c r="K103" s="23"/>
      <c r="L103" s="23"/>
      <c r="O103" s="23"/>
    </row>
    <row r="104" spans="1:15" ht="18" x14ac:dyDescent="0.35">
      <c r="A104" s="42"/>
      <c r="B104" s="55"/>
      <c r="C104" s="56"/>
      <c r="D104" s="56"/>
      <c r="E104" s="56"/>
      <c r="F104" s="42"/>
      <c r="H104" s="20"/>
      <c r="I104" s="21"/>
      <c r="J104" s="21"/>
      <c r="O104" s="23"/>
    </row>
    <row r="105" spans="1:15" ht="18" x14ac:dyDescent="0.35">
      <c r="A105" s="43" t="s">
        <v>131</v>
      </c>
      <c r="B105" s="42"/>
      <c r="C105" s="42"/>
      <c r="D105" s="42"/>
      <c r="E105" s="42"/>
      <c r="F105" s="42"/>
      <c r="H105" s="20"/>
      <c r="I105" s="21"/>
      <c r="J105" s="21"/>
      <c r="O105" s="23"/>
    </row>
    <row r="106" spans="1:15" ht="18" x14ac:dyDescent="0.35">
      <c r="A106" s="42" t="s">
        <v>9</v>
      </c>
      <c r="B106" s="42">
        <v>164</v>
      </c>
      <c r="C106" s="42" t="s">
        <v>79</v>
      </c>
      <c r="D106" s="42" t="s">
        <v>35</v>
      </c>
      <c r="F106" s="43" t="s">
        <v>42</v>
      </c>
      <c r="H106" s="20"/>
      <c r="I106" s="21"/>
      <c r="J106" s="21"/>
      <c r="O106" s="23"/>
    </row>
    <row r="107" spans="1:15" ht="18" x14ac:dyDescent="0.35">
      <c r="A107" s="42"/>
      <c r="B107" s="42"/>
      <c r="C107" s="42"/>
      <c r="D107" s="42"/>
      <c r="E107" s="42"/>
      <c r="F107" s="42"/>
      <c r="G107"/>
      <c r="H107" s="20"/>
      <c r="I107" s="21"/>
      <c r="J107" s="21"/>
      <c r="O107" s="23"/>
    </row>
    <row r="108" spans="1:15" ht="18" x14ac:dyDescent="0.35">
      <c r="A108" s="43" t="s">
        <v>49</v>
      </c>
      <c r="B108" s="42"/>
      <c r="C108" s="42"/>
      <c r="D108" s="42"/>
      <c r="E108" s="42"/>
      <c r="F108" s="42"/>
      <c r="H108" s="20"/>
      <c r="I108" s="21"/>
      <c r="J108" s="21"/>
      <c r="O108" s="23"/>
    </row>
    <row r="109" spans="1:15" ht="18" x14ac:dyDescent="0.35">
      <c r="A109" s="41"/>
      <c r="B109" s="42" t="s">
        <v>217</v>
      </c>
      <c r="C109" s="42"/>
      <c r="D109" s="42"/>
      <c r="E109" s="42"/>
      <c r="F109" s="42"/>
      <c r="O109" s="23"/>
    </row>
    <row r="110" spans="1:15" ht="18" x14ac:dyDescent="0.35">
      <c r="A110" s="42"/>
      <c r="B110" s="42" t="s">
        <v>218</v>
      </c>
      <c r="C110" s="42"/>
      <c r="D110" s="42"/>
      <c r="E110" s="42"/>
      <c r="F110" s="42"/>
      <c r="O110" s="23"/>
    </row>
    <row r="111" spans="1:15" ht="18" x14ac:dyDescent="0.35">
      <c r="A111" s="42"/>
      <c r="B111" s="41"/>
      <c r="C111" s="42"/>
      <c r="D111" s="42"/>
      <c r="E111" s="42"/>
      <c r="F111" s="42"/>
    </row>
    <row r="112" spans="1:15" ht="18" x14ac:dyDescent="0.35">
      <c r="A112" s="42"/>
      <c r="B112" s="42"/>
      <c r="C112" s="42"/>
      <c r="D112" s="42"/>
      <c r="E112" s="42"/>
      <c r="F112" s="42"/>
    </row>
    <row r="113" spans="1:6" ht="18" x14ac:dyDescent="0.35">
      <c r="A113" s="42"/>
      <c r="B113" s="44" t="s">
        <v>42</v>
      </c>
      <c r="C113" s="44" t="s">
        <v>43</v>
      </c>
      <c r="D113" s="42"/>
      <c r="E113" s="42"/>
      <c r="F113" s="42"/>
    </row>
  </sheetData>
  <autoFilter ref="B29:J29" xr:uid="{83512A6A-86F5-4B4E-BCCF-DA6BB017B729}">
    <sortState xmlns:xlrd2="http://schemas.microsoft.com/office/spreadsheetml/2017/richdata2" ref="B30:J50">
      <sortCondition ref="J29"/>
    </sortState>
  </autoFilter>
  <sortState xmlns:xlrd2="http://schemas.microsoft.com/office/spreadsheetml/2017/richdata2" ref="N96:Q110">
    <sortCondition descending="1" ref="N96:N110"/>
  </sortState>
  <mergeCells count="11">
    <mergeCell ref="AA3:AB3"/>
    <mergeCell ref="A28:C28"/>
    <mergeCell ref="U28:X28"/>
    <mergeCell ref="A56:D56"/>
    <mergeCell ref="A81:F81"/>
    <mergeCell ref="F2:K2"/>
    <mergeCell ref="M2:R2"/>
    <mergeCell ref="T2:Y2"/>
    <mergeCell ref="F3:K3"/>
    <mergeCell ref="M3:R3"/>
    <mergeCell ref="T3:Y3"/>
  </mergeCells>
  <phoneticPr fontId="15" type="noConversion"/>
  <conditionalFormatting sqref="I5:J25">
    <cfRule type="duplicateValues" dxfId="7" priority="4"/>
  </conditionalFormatting>
  <conditionalFormatting sqref="I30:J50">
    <cfRule type="duplicateValues" dxfId="6" priority="1"/>
  </conditionalFormatting>
  <conditionalFormatting sqref="P5:Q25">
    <cfRule type="duplicateValues" dxfId="5" priority="3"/>
  </conditionalFormatting>
  <conditionalFormatting sqref="W5:X25">
    <cfRule type="duplicateValues" dxfId="4" priority="2"/>
  </conditionalFormatting>
  <printOptions gridLines="1"/>
  <pageMargins left="0.7" right="0.7" top="0.75" bottom="0.75" header="0.3" footer="0.3"/>
  <pageSetup paperSize="9" scale="74" orientation="portrait" r:id="rId1"/>
  <headerFooter alignWithMargins="0">
    <oddHeader>&amp;C2022 WA STATE SOLO CHAMPIONSHIP</oddHeader>
  </headerFooter>
  <colBreaks count="2" manualBreakCount="2">
    <brk id="12" max="1048575" man="1"/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7E9D8-3AC8-4F65-9FDC-BE0FF1E2BC7D}">
  <sheetPr>
    <tabColor theme="7" tint="0.79998168889431442"/>
    <pageSetUpPr fitToPage="1"/>
  </sheetPr>
  <dimension ref="A1:AB93"/>
  <sheetViews>
    <sheetView tabSelected="1" zoomScale="80" zoomScaleNormal="80" workbookViewId="0">
      <pane xSplit="4" ySplit="4" topLeftCell="E5" activePane="bottomRight" state="frozen"/>
      <selection activeCell="T6" sqref="T6"/>
      <selection pane="topRight" activeCell="T6" sqref="T6"/>
      <selection pane="bottomLeft" activeCell="T6" sqref="T6"/>
      <selection pane="bottomRight" activeCell="K74" sqref="K74:R87"/>
    </sheetView>
  </sheetViews>
  <sheetFormatPr defaultColWidth="9.109375" defaultRowHeight="14.4" outlineLevelCol="1" x14ac:dyDescent="0.3"/>
  <cols>
    <col min="1" max="1" width="5.5546875" style="8" customWidth="1"/>
    <col min="2" max="2" width="5.44140625" style="8" bestFit="1" customWidth="1"/>
    <col min="3" max="3" width="21.6640625" style="8" customWidth="1" outlineLevel="1"/>
    <col min="4" max="4" width="24.109375" style="8" customWidth="1" outlineLevel="1"/>
    <col min="5" max="5" width="2.5546875" style="8" customWidth="1"/>
    <col min="6" max="6" width="11.109375" style="8" customWidth="1" outlineLevel="1"/>
    <col min="7" max="7" width="10.44140625" style="8" customWidth="1" outlineLevel="1"/>
    <col min="8" max="8" width="12.109375" style="8" customWidth="1" outlineLevel="1"/>
    <col min="9" max="9" width="7.109375" style="8" customWidth="1" outlineLevel="1"/>
    <col min="10" max="10" width="8.33203125" style="8" customWidth="1" outlineLevel="1"/>
    <col min="11" max="11" width="9" style="8" customWidth="1" outlineLevel="1"/>
    <col min="12" max="12" width="2.6640625" style="8" customWidth="1"/>
    <col min="13" max="13" width="11.109375" style="8" customWidth="1" outlineLevel="1"/>
    <col min="14" max="14" width="10.44140625" style="8" customWidth="1" outlineLevel="1"/>
    <col min="15" max="15" width="10.5546875" style="8" customWidth="1" outlineLevel="1"/>
    <col min="16" max="16" width="6" style="8" customWidth="1" outlineLevel="1"/>
    <col min="17" max="17" width="8.33203125" style="8" customWidth="1" outlineLevel="1"/>
    <col min="18" max="18" width="9" style="8" customWidth="1" outlineLevel="1"/>
    <col min="19" max="19" width="2.5546875" style="8" customWidth="1"/>
    <col min="20" max="20" width="11.109375" style="8" customWidth="1" outlineLevel="1"/>
    <col min="21" max="21" width="10.44140625" style="8" customWidth="1" outlineLevel="1"/>
    <col min="22" max="22" width="10.5546875" style="8" customWidth="1" outlineLevel="1"/>
    <col min="23" max="23" width="6" style="8" customWidth="1" outlineLevel="1"/>
    <col min="24" max="24" width="8.33203125" style="8" customWidth="1" outlineLevel="1"/>
    <col min="25" max="25" width="9" style="8" customWidth="1" outlineLevel="1"/>
    <col min="26" max="26" width="2.5546875" style="8" customWidth="1"/>
    <col min="27" max="28" width="5.88671875" style="8" bestFit="1" customWidth="1"/>
    <col min="29" max="16384" width="9.109375" style="8"/>
  </cols>
  <sheetData>
    <row r="1" spans="1:28" ht="16.2" thickBot="1" x14ac:dyDescent="0.35">
      <c r="A1" s="60" t="s">
        <v>186</v>
      </c>
      <c r="B1" s="1"/>
      <c r="C1" s="1"/>
      <c r="E1" s="1"/>
      <c r="F1" s="1"/>
      <c r="H1" s="1"/>
      <c r="M1" s="1"/>
      <c r="O1" s="1"/>
      <c r="T1" s="1"/>
      <c r="V1" s="1"/>
    </row>
    <row r="2" spans="1:28" ht="15" thickBot="1" x14ac:dyDescent="0.35">
      <c r="A2" s="1"/>
      <c r="F2" s="98" t="str">
        <f>VLOOKUP(F3,Judges!$B$5:$C$7,2, FALSE)</f>
        <v>Clare McNeill-Arnall ADCRG</v>
      </c>
      <c r="G2" s="99"/>
      <c r="H2" s="99"/>
      <c r="I2" s="99"/>
      <c r="J2" s="99"/>
      <c r="K2" s="100"/>
      <c r="M2" s="98" t="str">
        <f>VLOOKUP(M3,Judges!$B$5:$C$7,2, FALSE)</f>
        <v>Chris Carswell ADCRG</v>
      </c>
      <c r="N2" s="99"/>
      <c r="O2" s="99"/>
      <c r="P2" s="99"/>
      <c r="Q2" s="99"/>
      <c r="R2" s="100"/>
      <c r="T2" s="98" t="str">
        <f>VLOOKUP(T3,Judges!$B$5:$C$7,2, FALSE)</f>
        <v>Helan Green ADCRG</v>
      </c>
      <c r="U2" s="99"/>
      <c r="V2" s="99"/>
      <c r="W2" s="99"/>
      <c r="X2" s="99"/>
      <c r="Y2" s="100"/>
    </row>
    <row r="3" spans="1:28" s="1" customFormat="1" x14ac:dyDescent="0.3">
      <c r="A3" s="27"/>
      <c r="B3" s="27" t="s">
        <v>20</v>
      </c>
      <c r="C3" s="27" t="s">
        <v>33</v>
      </c>
      <c r="D3" s="27" t="s">
        <v>18</v>
      </c>
      <c r="F3" s="90" t="s">
        <v>17</v>
      </c>
      <c r="G3" s="101"/>
      <c r="H3" s="101"/>
      <c r="I3" s="101"/>
      <c r="J3" s="101"/>
      <c r="K3" s="91"/>
      <c r="M3" s="90" t="s">
        <v>16</v>
      </c>
      <c r="N3" s="101"/>
      <c r="O3" s="101"/>
      <c r="P3" s="101"/>
      <c r="Q3" s="101"/>
      <c r="R3" s="91"/>
      <c r="T3" s="90" t="s">
        <v>15</v>
      </c>
      <c r="U3" s="101"/>
      <c r="V3" s="101"/>
      <c r="W3" s="101"/>
      <c r="X3" s="101"/>
      <c r="Y3" s="91"/>
      <c r="AA3" s="90" t="s">
        <v>14</v>
      </c>
      <c r="AB3" s="91"/>
    </row>
    <row r="4" spans="1:28" s="1" customFormat="1" x14ac:dyDescent="0.3">
      <c r="A4" s="27"/>
      <c r="B4" s="27"/>
      <c r="C4" s="27"/>
      <c r="D4" s="27"/>
      <c r="F4" s="28" t="s">
        <v>28</v>
      </c>
      <c r="G4" s="29" t="s">
        <v>27</v>
      </c>
      <c r="H4" s="29" t="s">
        <v>26</v>
      </c>
      <c r="I4" s="29" t="s">
        <v>14</v>
      </c>
      <c r="J4" s="29" t="s">
        <v>32</v>
      </c>
      <c r="K4" s="30" t="s">
        <v>31</v>
      </c>
      <c r="M4" s="28" t="s">
        <v>28</v>
      </c>
      <c r="N4" s="29" t="s">
        <v>27</v>
      </c>
      <c r="O4" s="29" t="s">
        <v>26</v>
      </c>
      <c r="P4" s="29" t="s">
        <v>14</v>
      </c>
      <c r="Q4" s="29" t="s">
        <v>30</v>
      </c>
      <c r="R4" s="30" t="s">
        <v>29</v>
      </c>
      <c r="T4" s="28" t="s">
        <v>28</v>
      </c>
      <c r="U4" s="29" t="s">
        <v>27</v>
      </c>
      <c r="V4" s="29" t="s">
        <v>26</v>
      </c>
      <c r="W4" s="29" t="s">
        <v>14</v>
      </c>
      <c r="X4" s="29" t="s">
        <v>25</v>
      </c>
      <c r="Y4" s="30" t="s">
        <v>24</v>
      </c>
      <c r="AA4" s="28" t="s">
        <v>23</v>
      </c>
      <c r="AB4" s="30" t="s">
        <v>12</v>
      </c>
    </row>
    <row r="5" spans="1:28" x14ac:dyDescent="0.3">
      <c r="B5" s="23">
        <v>140</v>
      </c>
      <c r="C5" s="8" t="s">
        <v>58</v>
      </c>
      <c r="D5" s="8" t="s">
        <v>51</v>
      </c>
      <c r="F5" s="9">
        <v>80.5</v>
      </c>
      <c r="G5" s="8">
        <v>82</v>
      </c>
      <c r="H5" s="8">
        <v>78</v>
      </c>
      <c r="I5" s="25">
        <f>SUM(F5:H5)</f>
        <v>240.5</v>
      </c>
      <c r="J5" s="8">
        <f t="shared" ref="J5:J20" si="0">RANK(I5,$I$5:$I$20)</f>
        <v>11</v>
      </c>
      <c r="K5" s="7">
        <f>VLOOKUP(J5,'Points System'!$A$3:$B$53,2,FALSE)</f>
        <v>41</v>
      </c>
      <c r="M5" s="9">
        <v>76</v>
      </c>
      <c r="N5" s="8">
        <v>79</v>
      </c>
      <c r="O5" s="8">
        <v>78.5</v>
      </c>
      <c r="P5" s="25">
        <f>SUM(M5:O5)</f>
        <v>233.5</v>
      </c>
      <c r="Q5" s="8">
        <f t="shared" ref="Q5:Q20" si="1">RANK(P5,$P$5:$P$20)</f>
        <v>13</v>
      </c>
      <c r="R5" s="7">
        <f>VLOOKUP(Q5,'Points System'!$A$3:$B$53,2,FALSE)</f>
        <v>38</v>
      </c>
      <c r="T5" s="9">
        <v>87</v>
      </c>
      <c r="U5" s="8">
        <v>90</v>
      </c>
      <c r="V5" s="8">
        <v>88</v>
      </c>
      <c r="W5" s="25">
        <f>SUM(T5:V5)</f>
        <v>265</v>
      </c>
      <c r="X5" s="8">
        <f t="shared" ref="X5:X20" si="2">RANK(W5,$W$5:$W$20)</f>
        <v>4</v>
      </c>
      <c r="Y5" s="7">
        <f>VLOOKUP(X5,'Points System'!$A$3:$B$53,2,FALSE)</f>
        <v>60</v>
      </c>
      <c r="AA5" s="9">
        <f>K5+R5+Y5</f>
        <v>139</v>
      </c>
      <c r="AB5" s="7">
        <f t="shared" ref="AB5:AB20" si="3">RANK(AA5,$AA$5:$AA$20)</f>
        <v>9</v>
      </c>
    </row>
    <row r="6" spans="1:28" x14ac:dyDescent="0.3">
      <c r="B6" s="23">
        <v>141</v>
      </c>
      <c r="C6" s="8" t="s">
        <v>173</v>
      </c>
      <c r="D6" s="8" t="s">
        <v>106</v>
      </c>
      <c r="F6" s="9">
        <v>90</v>
      </c>
      <c r="G6" s="8">
        <v>87</v>
      </c>
      <c r="H6" s="8">
        <v>84.5</v>
      </c>
      <c r="I6" s="25">
        <f t="shared" ref="I6:I20" si="4">SUM(F6:H6)</f>
        <v>261.5</v>
      </c>
      <c r="J6" s="8">
        <f t="shared" si="0"/>
        <v>1</v>
      </c>
      <c r="K6" s="61">
        <v>87.5</v>
      </c>
      <c r="M6" s="9">
        <v>86</v>
      </c>
      <c r="N6" s="8">
        <v>84.5</v>
      </c>
      <c r="O6" s="8">
        <v>85</v>
      </c>
      <c r="P6" s="25">
        <f t="shared" ref="P6:P20" si="5">SUM(M6:O6)</f>
        <v>255.5</v>
      </c>
      <c r="Q6" s="8">
        <f t="shared" si="1"/>
        <v>1</v>
      </c>
      <c r="R6" s="7">
        <f>VLOOKUP(Q6,'Points System'!$A$3:$B$53,2,FALSE)</f>
        <v>100</v>
      </c>
      <c r="T6" s="9">
        <v>90</v>
      </c>
      <c r="U6" s="8">
        <v>91</v>
      </c>
      <c r="V6" s="8">
        <v>92</v>
      </c>
      <c r="W6" s="25">
        <f t="shared" ref="W6:W20" si="6">SUM(T6:V6)</f>
        <v>273</v>
      </c>
      <c r="X6" s="8">
        <f t="shared" si="2"/>
        <v>2</v>
      </c>
      <c r="Y6" s="7">
        <f>VLOOKUP(X6,'Points System'!$A$3:$B$53,2,FALSE)</f>
        <v>75</v>
      </c>
      <c r="AA6" s="9">
        <f t="shared" ref="AA6:AA20" si="7">K6+R6+Y6</f>
        <v>262.5</v>
      </c>
      <c r="AB6" s="7">
        <f t="shared" si="3"/>
        <v>1</v>
      </c>
    </row>
    <row r="7" spans="1:28" x14ac:dyDescent="0.3">
      <c r="B7" s="23">
        <v>142</v>
      </c>
      <c r="C7" s="8" t="s">
        <v>174</v>
      </c>
      <c r="D7" s="8" t="s">
        <v>50</v>
      </c>
      <c r="F7" s="9">
        <v>81</v>
      </c>
      <c r="G7" s="8">
        <v>86</v>
      </c>
      <c r="H7" s="8">
        <v>82</v>
      </c>
      <c r="I7" s="25">
        <f t="shared" si="4"/>
        <v>249</v>
      </c>
      <c r="J7" s="8">
        <f t="shared" si="0"/>
        <v>5</v>
      </c>
      <c r="K7" s="7">
        <f>VLOOKUP(J7,'Points System'!$A$3:$B$53,2,FALSE)</f>
        <v>56</v>
      </c>
      <c r="M7" s="9">
        <v>83</v>
      </c>
      <c r="N7" s="8">
        <v>83</v>
      </c>
      <c r="O7" s="8">
        <v>82</v>
      </c>
      <c r="P7" s="25">
        <f t="shared" si="5"/>
        <v>248</v>
      </c>
      <c r="Q7" s="8">
        <f t="shared" si="1"/>
        <v>6</v>
      </c>
      <c r="R7" s="7">
        <f>VLOOKUP(Q7,'Points System'!$A$3:$B$53,2,FALSE)</f>
        <v>53</v>
      </c>
      <c r="T7" s="9">
        <v>88</v>
      </c>
      <c r="U7" s="8">
        <v>91.5</v>
      </c>
      <c r="V7" s="8">
        <v>91</v>
      </c>
      <c r="W7" s="25">
        <f t="shared" si="6"/>
        <v>270.5</v>
      </c>
      <c r="X7" s="8">
        <f t="shared" si="2"/>
        <v>3</v>
      </c>
      <c r="Y7" s="7">
        <f>VLOOKUP(X7,'Points System'!$A$3:$B$53,2,FALSE)</f>
        <v>65</v>
      </c>
      <c r="AA7" s="9">
        <f t="shared" si="7"/>
        <v>174</v>
      </c>
      <c r="AB7" s="7">
        <f t="shared" si="3"/>
        <v>5</v>
      </c>
    </row>
    <row r="8" spans="1:28" x14ac:dyDescent="0.3">
      <c r="B8" s="23">
        <v>143</v>
      </c>
      <c r="C8" s="8" t="s">
        <v>80</v>
      </c>
      <c r="D8" s="8" t="s">
        <v>52</v>
      </c>
      <c r="F8" s="9">
        <v>78</v>
      </c>
      <c r="G8" s="8">
        <v>75</v>
      </c>
      <c r="H8" s="8">
        <v>74</v>
      </c>
      <c r="I8" s="25">
        <f t="shared" si="4"/>
        <v>227</v>
      </c>
      <c r="J8" s="8">
        <f t="shared" si="0"/>
        <v>13</v>
      </c>
      <c r="K8" s="61">
        <v>37.5</v>
      </c>
      <c r="M8" s="9">
        <v>80</v>
      </c>
      <c r="N8" s="8">
        <v>79</v>
      </c>
      <c r="O8" s="8">
        <v>76</v>
      </c>
      <c r="P8" s="25">
        <f t="shared" si="5"/>
        <v>235</v>
      </c>
      <c r="Q8" s="8">
        <f t="shared" si="1"/>
        <v>12</v>
      </c>
      <c r="R8" s="7">
        <f>VLOOKUP(Q8,'Points System'!$A$3:$B$53,2,FALSE)</f>
        <v>39</v>
      </c>
      <c r="T8" s="9">
        <v>84.5</v>
      </c>
      <c r="U8" s="8">
        <v>83</v>
      </c>
      <c r="V8" s="8">
        <v>75</v>
      </c>
      <c r="W8" s="25">
        <f t="shared" si="6"/>
        <v>242.5</v>
      </c>
      <c r="X8" s="8">
        <f t="shared" si="2"/>
        <v>13</v>
      </c>
      <c r="Y8" s="7">
        <f>VLOOKUP(X8,'Points System'!$A$3:$B$53,2,FALSE)</f>
        <v>38</v>
      </c>
      <c r="AA8" s="9">
        <f t="shared" si="7"/>
        <v>114.5</v>
      </c>
      <c r="AB8" s="7">
        <f t="shared" si="3"/>
        <v>13</v>
      </c>
    </row>
    <row r="9" spans="1:28" x14ac:dyDescent="0.3">
      <c r="B9" s="23">
        <v>144</v>
      </c>
      <c r="C9" s="8" t="s">
        <v>103</v>
      </c>
      <c r="D9" s="8" t="s">
        <v>35</v>
      </c>
      <c r="F9" s="9">
        <v>83</v>
      </c>
      <c r="G9" s="8">
        <v>84</v>
      </c>
      <c r="H9" s="8">
        <v>79</v>
      </c>
      <c r="I9" s="25">
        <f t="shared" si="4"/>
        <v>246</v>
      </c>
      <c r="J9" s="8">
        <f t="shared" si="0"/>
        <v>7</v>
      </c>
      <c r="K9" s="7">
        <f>VLOOKUP(J9,'Points System'!$A$3:$B$53,2,FALSE)</f>
        <v>50</v>
      </c>
      <c r="M9" s="9">
        <v>81.5</v>
      </c>
      <c r="N9" s="8">
        <v>82.5</v>
      </c>
      <c r="O9" s="8">
        <v>81.5</v>
      </c>
      <c r="P9" s="25">
        <f t="shared" si="5"/>
        <v>245.5</v>
      </c>
      <c r="Q9" s="8">
        <f t="shared" si="1"/>
        <v>8</v>
      </c>
      <c r="R9" s="7">
        <f>VLOOKUP(Q9,'Points System'!$A$3:$B$53,2,FALSE)</f>
        <v>47</v>
      </c>
      <c r="T9" s="9">
        <v>85</v>
      </c>
      <c r="U9" s="8">
        <v>83</v>
      </c>
      <c r="V9" s="8">
        <v>84</v>
      </c>
      <c r="W9" s="25">
        <f t="shared" si="6"/>
        <v>252</v>
      </c>
      <c r="X9" s="8">
        <f t="shared" si="2"/>
        <v>11</v>
      </c>
      <c r="Y9" s="61">
        <v>40</v>
      </c>
      <c r="AA9" s="9">
        <f t="shared" si="7"/>
        <v>137</v>
      </c>
      <c r="AB9" s="7">
        <f t="shared" si="3"/>
        <v>10</v>
      </c>
    </row>
    <row r="10" spans="1:28" x14ac:dyDescent="0.3">
      <c r="B10" s="23">
        <v>145</v>
      </c>
      <c r="C10" s="8" t="s">
        <v>175</v>
      </c>
      <c r="D10" s="8" t="s">
        <v>106</v>
      </c>
      <c r="F10" s="9">
        <v>76</v>
      </c>
      <c r="G10" s="8">
        <v>77</v>
      </c>
      <c r="H10" s="8">
        <v>74</v>
      </c>
      <c r="I10" s="25">
        <f t="shared" si="4"/>
        <v>227</v>
      </c>
      <c r="J10" s="8">
        <f t="shared" si="0"/>
        <v>13</v>
      </c>
      <c r="K10" s="61">
        <v>37.5</v>
      </c>
      <c r="M10" s="9">
        <v>79</v>
      </c>
      <c r="N10" s="8">
        <v>77</v>
      </c>
      <c r="O10" s="8">
        <v>77</v>
      </c>
      <c r="P10" s="25">
        <f t="shared" si="5"/>
        <v>233</v>
      </c>
      <c r="Q10" s="8">
        <f t="shared" si="1"/>
        <v>14</v>
      </c>
      <c r="R10" s="7">
        <f>VLOOKUP(Q10,'Points System'!$A$3:$B$53,2,FALSE)</f>
        <v>37</v>
      </c>
      <c r="T10" s="9">
        <v>80</v>
      </c>
      <c r="U10" s="8">
        <v>80</v>
      </c>
      <c r="V10" s="8">
        <v>82</v>
      </c>
      <c r="W10" s="25">
        <f t="shared" si="6"/>
        <v>242</v>
      </c>
      <c r="X10" s="8">
        <f t="shared" si="2"/>
        <v>14</v>
      </c>
      <c r="Y10" s="7">
        <f>VLOOKUP(X10,'Points System'!$A$3:$B$53,2,FALSE)</f>
        <v>37</v>
      </c>
      <c r="AA10" s="9">
        <f t="shared" si="7"/>
        <v>111.5</v>
      </c>
      <c r="AB10" s="7">
        <f t="shared" si="3"/>
        <v>14</v>
      </c>
    </row>
    <row r="11" spans="1:28" x14ac:dyDescent="0.3">
      <c r="B11" s="23">
        <v>146</v>
      </c>
      <c r="C11" s="8" t="s">
        <v>101</v>
      </c>
      <c r="D11" s="8" t="s">
        <v>52</v>
      </c>
      <c r="F11" s="9">
        <v>85</v>
      </c>
      <c r="G11" s="8">
        <v>83.5</v>
      </c>
      <c r="H11" s="8">
        <v>78</v>
      </c>
      <c r="I11" s="25">
        <f t="shared" si="4"/>
        <v>246.5</v>
      </c>
      <c r="J11" s="8">
        <f t="shared" si="0"/>
        <v>6</v>
      </c>
      <c r="K11" s="7">
        <f>VLOOKUP(J11,'Points System'!$A$3:$B$53,2,FALSE)</f>
        <v>53</v>
      </c>
      <c r="M11" s="9">
        <v>83.5</v>
      </c>
      <c r="N11" s="8">
        <v>82</v>
      </c>
      <c r="O11" s="8">
        <v>83</v>
      </c>
      <c r="P11" s="25">
        <f t="shared" si="5"/>
        <v>248.5</v>
      </c>
      <c r="Q11" s="8">
        <f t="shared" si="1"/>
        <v>5</v>
      </c>
      <c r="R11" s="7">
        <f>VLOOKUP(Q11,'Points System'!$A$3:$B$53,2,FALSE)</f>
        <v>56</v>
      </c>
      <c r="T11" s="9">
        <v>85</v>
      </c>
      <c r="U11" s="8">
        <v>87</v>
      </c>
      <c r="V11" s="8">
        <v>85</v>
      </c>
      <c r="W11" s="25">
        <f t="shared" si="6"/>
        <v>257</v>
      </c>
      <c r="X11" s="8">
        <f t="shared" si="2"/>
        <v>9</v>
      </c>
      <c r="Y11" s="7">
        <f>VLOOKUP(X11,'Points System'!$A$3:$B$53,2,FALSE)</f>
        <v>45</v>
      </c>
      <c r="AA11" s="9">
        <f t="shared" si="7"/>
        <v>154</v>
      </c>
      <c r="AB11" s="7">
        <f t="shared" si="3"/>
        <v>6</v>
      </c>
    </row>
    <row r="12" spans="1:28" x14ac:dyDescent="0.3">
      <c r="B12" s="23">
        <v>147</v>
      </c>
      <c r="C12" s="8" t="s">
        <v>176</v>
      </c>
      <c r="D12" s="8" t="s">
        <v>106</v>
      </c>
      <c r="F12" s="9">
        <v>74</v>
      </c>
      <c r="G12" s="8">
        <v>75</v>
      </c>
      <c r="H12" s="8">
        <v>73</v>
      </c>
      <c r="I12" s="25">
        <f t="shared" si="4"/>
        <v>222</v>
      </c>
      <c r="J12" s="8">
        <f t="shared" si="0"/>
        <v>15</v>
      </c>
      <c r="K12" s="7">
        <f>VLOOKUP(J12,'Points System'!$A$3:$B$53,2,FALSE)</f>
        <v>36</v>
      </c>
      <c r="M12" s="9">
        <v>78</v>
      </c>
      <c r="N12" s="8">
        <v>77</v>
      </c>
      <c r="O12" s="8">
        <v>75</v>
      </c>
      <c r="P12" s="25">
        <f t="shared" si="5"/>
        <v>230</v>
      </c>
      <c r="Q12" s="8">
        <f t="shared" si="1"/>
        <v>16</v>
      </c>
      <c r="R12" s="7">
        <f>VLOOKUP(Q12,'Points System'!$A$3:$B$53,2,FALSE)</f>
        <v>35</v>
      </c>
      <c r="T12" s="9">
        <v>83</v>
      </c>
      <c r="U12" s="8">
        <v>80</v>
      </c>
      <c r="V12" s="8">
        <v>75</v>
      </c>
      <c r="W12" s="25">
        <f t="shared" si="6"/>
        <v>238</v>
      </c>
      <c r="X12" s="8">
        <f t="shared" si="2"/>
        <v>15</v>
      </c>
      <c r="Y12" s="7">
        <f>VLOOKUP(X12,'Points System'!$A$3:$B$53,2,FALSE)</f>
        <v>36</v>
      </c>
      <c r="AA12" s="9">
        <f t="shared" si="7"/>
        <v>107</v>
      </c>
      <c r="AB12" s="7">
        <f t="shared" si="3"/>
        <v>15</v>
      </c>
    </row>
    <row r="13" spans="1:28" x14ac:dyDescent="0.3">
      <c r="B13" s="23">
        <v>148</v>
      </c>
      <c r="C13" s="8" t="s">
        <v>177</v>
      </c>
      <c r="D13" s="8" t="s">
        <v>51</v>
      </c>
      <c r="F13" s="9">
        <v>72</v>
      </c>
      <c r="G13" s="8">
        <v>73</v>
      </c>
      <c r="H13" s="8">
        <v>72</v>
      </c>
      <c r="I13" s="25">
        <f t="shared" si="4"/>
        <v>217</v>
      </c>
      <c r="J13" s="8">
        <f t="shared" si="0"/>
        <v>16</v>
      </c>
      <c r="K13" s="7">
        <f>VLOOKUP(J13,'Points System'!$A$3:$B$53,2,FALSE)</f>
        <v>35</v>
      </c>
      <c r="M13" s="9">
        <v>76</v>
      </c>
      <c r="N13" s="8">
        <v>78</v>
      </c>
      <c r="O13" s="8">
        <v>76.5</v>
      </c>
      <c r="P13" s="25">
        <f t="shared" si="5"/>
        <v>230.5</v>
      </c>
      <c r="Q13" s="8">
        <f t="shared" si="1"/>
        <v>15</v>
      </c>
      <c r="R13" s="7">
        <f>VLOOKUP(Q13,'Points System'!$A$3:$B$53,2,FALSE)</f>
        <v>36</v>
      </c>
      <c r="T13" s="9">
        <v>81</v>
      </c>
      <c r="U13" s="8">
        <v>80</v>
      </c>
      <c r="V13" s="8">
        <v>76</v>
      </c>
      <c r="W13" s="25">
        <f t="shared" si="6"/>
        <v>237</v>
      </c>
      <c r="X13" s="8">
        <f t="shared" si="2"/>
        <v>16</v>
      </c>
      <c r="Y13" s="7">
        <f>VLOOKUP(X13,'Points System'!$A$3:$B$53,2,FALSE)</f>
        <v>35</v>
      </c>
      <c r="AA13" s="9">
        <f t="shared" si="7"/>
        <v>106</v>
      </c>
      <c r="AB13" s="7">
        <f t="shared" si="3"/>
        <v>16</v>
      </c>
    </row>
    <row r="14" spans="1:28" x14ac:dyDescent="0.3">
      <c r="B14" s="23">
        <v>149</v>
      </c>
      <c r="C14" s="8" t="s">
        <v>102</v>
      </c>
      <c r="D14" s="8" t="s">
        <v>54</v>
      </c>
      <c r="F14" s="9">
        <v>83</v>
      </c>
      <c r="G14" s="8">
        <v>82</v>
      </c>
      <c r="H14" s="8">
        <v>80</v>
      </c>
      <c r="I14" s="25">
        <f t="shared" si="4"/>
        <v>245</v>
      </c>
      <c r="J14" s="8">
        <f t="shared" si="0"/>
        <v>8</v>
      </c>
      <c r="K14" s="7">
        <f>VLOOKUP(J14,'Points System'!$A$3:$B$53,2,FALSE)</f>
        <v>47</v>
      </c>
      <c r="M14" s="9">
        <v>81</v>
      </c>
      <c r="N14" s="8">
        <v>85</v>
      </c>
      <c r="O14" s="8">
        <v>80.5</v>
      </c>
      <c r="P14" s="25">
        <f t="shared" si="5"/>
        <v>246.5</v>
      </c>
      <c r="Q14" s="8">
        <f t="shared" si="1"/>
        <v>7</v>
      </c>
      <c r="R14" s="7">
        <f>VLOOKUP(Q14,'Points System'!$A$3:$B$53,2,FALSE)</f>
        <v>50</v>
      </c>
      <c r="T14" s="9">
        <v>84</v>
      </c>
      <c r="U14" s="8">
        <v>83</v>
      </c>
      <c r="V14" s="8">
        <v>86</v>
      </c>
      <c r="W14" s="25">
        <f t="shared" si="6"/>
        <v>253</v>
      </c>
      <c r="X14" s="8">
        <f t="shared" si="2"/>
        <v>10</v>
      </c>
      <c r="Y14" s="7">
        <f>VLOOKUP(X14,'Points System'!$A$3:$B$53,2,FALSE)</f>
        <v>43</v>
      </c>
      <c r="AA14" s="9">
        <f t="shared" si="7"/>
        <v>140</v>
      </c>
      <c r="AB14" s="7">
        <f t="shared" si="3"/>
        <v>7</v>
      </c>
    </row>
    <row r="15" spans="1:28" x14ac:dyDescent="0.3">
      <c r="B15" s="23">
        <v>150</v>
      </c>
      <c r="C15" s="8" t="s">
        <v>81</v>
      </c>
      <c r="D15" s="8" t="s">
        <v>134</v>
      </c>
      <c r="F15" s="9">
        <v>78</v>
      </c>
      <c r="G15" s="8">
        <v>81</v>
      </c>
      <c r="H15" s="8">
        <v>77</v>
      </c>
      <c r="I15" s="25">
        <f t="shared" si="4"/>
        <v>236</v>
      </c>
      <c r="J15" s="8">
        <f t="shared" si="0"/>
        <v>12</v>
      </c>
      <c r="K15" s="7">
        <f>VLOOKUP(J15,'Points System'!$A$3:$B$53,2,FALSE)</f>
        <v>39</v>
      </c>
      <c r="M15" s="9">
        <v>78.5</v>
      </c>
      <c r="N15" s="8">
        <v>83</v>
      </c>
      <c r="O15" s="8">
        <v>79</v>
      </c>
      <c r="P15" s="25">
        <f t="shared" si="5"/>
        <v>240.5</v>
      </c>
      <c r="Q15" s="8">
        <f t="shared" si="1"/>
        <v>10</v>
      </c>
      <c r="R15" s="7">
        <f>VLOOKUP(Q15,'Points System'!$A$3:$B$53,2,FALSE)</f>
        <v>43</v>
      </c>
      <c r="T15" s="9">
        <v>83</v>
      </c>
      <c r="U15" s="8">
        <v>89</v>
      </c>
      <c r="V15" s="8">
        <v>86</v>
      </c>
      <c r="W15" s="25">
        <f t="shared" si="6"/>
        <v>258</v>
      </c>
      <c r="X15" s="8">
        <f t="shared" si="2"/>
        <v>8</v>
      </c>
      <c r="Y15" s="7">
        <f>VLOOKUP(X15,'Points System'!$A$3:$B$53,2,FALSE)</f>
        <v>47</v>
      </c>
      <c r="AA15" s="9">
        <f t="shared" si="7"/>
        <v>129</v>
      </c>
      <c r="AB15" s="7">
        <f t="shared" si="3"/>
        <v>11</v>
      </c>
    </row>
    <row r="16" spans="1:28" x14ac:dyDescent="0.3">
      <c r="B16" s="23">
        <v>151</v>
      </c>
      <c r="C16" s="8" t="s">
        <v>178</v>
      </c>
      <c r="D16" s="8" t="s">
        <v>106</v>
      </c>
      <c r="F16" s="9">
        <v>88</v>
      </c>
      <c r="G16" s="8">
        <v>88</v>
      </c>
      <c r="H16" s="8">
        <v>85.5</v>
      </c>
      <c r="I16" s="25">
        <f t="shared" si="4"/>
        <v>261.5</v>
      </c>
      <c r="J16" s="8">
        <f t="shared" si="0"/>
        <v>1</v>
      </c>
      <c r="K16" s="61">
        <v>87.5</v>
      </c>
      <c r="M16" s="9">
        <v>84</v>
      </c>
      <c r="N16" s="8">
        <v>83.5</v>
      </c>
      <c r="O16" s="8">
        <v>86</v>
      </c>
      <c r="P16" s="25">
        <f t="shared" si="5"/>
        <v>253.5</v>
      </c>
      <c r="Q16" s="8">
        <f t="shared" si="1"/>
        <v>2</v>
      </c>
      <c r="R16" s="7">
        <f>VLOOKUP(Q16,'Points System'!$A$3:$B$53,2,FALSE)</f>
        <v>75</v>
      </c>
      <c r="T16" s="9">
        <v>91</v>
      </c>
      <c r="U16" s="8">
        <v>92</v>
      </c>
      <c r="V16" s="8">
        <v>93</v>
      </c>
      <c r="W16" s="25">
        <f t="shared" si="6"/>
        <v>276</v>
      </c>
      <c r="X16" s="8">
        <f t="shared" si="2"/>
        <v>1</v>
      </c>
      <c r="Y16" s="7">
        <f>VLOOKUP(X16,'Points System'!$A$3:$B$53,2,FALSE)</f>
        <v>100</v>
      </c>
      <c r="AA16" s="9">
        <f t="shared" si="7"/>
        <v>262.5</v>
      </c>
      <c r="AB16" s="7">
        <f t="shared" si="3"/>
        <v>1</v>
      </c>
    </row>
    <row r="17" spans="1:28" x14ac:dyDescent="0.3">
      <c r="B17" s="23">
        <v>152</v>
      </c>
      <c r="C17" s="8" t="s">
        <v>57</v>
      </c>
      <c r="D17" s="8" t="s">
        <v>94</v>
      </c>
      <c r="F17" s="9">
        <v>83</v>
      </c>
      <c r="G17" s="8">
        <v>85</v>
      </c>
      <c r="H17" s="8">
        <v>81.5</v>
      </c>
      <c r="I17" s="25">
        <f t="shared" si="4"/>
        <v>249.5</v>
      </c>
      <c r="J17" s="8">
        <f t="shared" si="0"/>
        <v>3</v>
      </c>
      <c r="K17" s="61">
        <v>62.5</v>
      </c>
      <c r="M17" s="9">
        <v>82.5</v>
      </c>
      <c r="N17" s="8">
        <v>85.5</v>
      </c>
      <c r="O17" s="8">
        <v>82.5</v>
      </c>
      <c r="P17" s="25">
        <f t="shared" si="5"/>
        <v>250.5</v>
      </c>
      <c r="Q17" s="8">
        <f t="shared" si="1"/>
        <v>3</v>
      </c>
      <c r="R17" s="7">
        <f>VLOOKUP(Q17,'Points System'!$A$3:$B$53,2,FALSE)</f>
        <v>65</v>
      </c>
      <c r="T17" s="9">
        <v>87.25</v>
      </c>
      <c r="U17" s="8">
        <v>86.75</v>
      </c>
      <c r="V17" s="8">
        <v>86.5</v>
      </c>
      <c r="W17" s="25">
        <f t="shared" si="6"/>
        <v>260.5</v>
      </c>
      <c r="X17" s="8">
        <f t="shared" si="2"/>
        <v>6</v>
      </c>
      <c r="Y17" s="7">
        <f>VLOOKUP(X17,'Points System'!$A$3:$B$53,2,FALSE)</f>
        <v>53</v>
      </c>
      <c r="AA17" s="9">
        <f t="shared" si="7"/>
        <v>180.5</v>
      </c>
      <c r="AB17" s="7">
        <f t="shared" si="3"/>
        <v>3</v>
      </c>
    </row>
    <row r="18" spans="1:28" x14ac:dyDescent="0.3">
      <c r="B18" s="23">
        <v>153</v>
      </c>
      <c r="C18" s="8" t="s">
        <v>59</v>
      </c>
      <c r="D18" s="8" t="s">
        <v>51</v>
      </c>
      <c r="F18" s="9">
        <v>81</v>
      </c>
      <c r="G18" s="8">
        <v>83</v>
      </c>
      <c r="H18" s="8">
        <v>79</v>
      </c>
      <c r="I18" s="25">
        <f t="shared" si="4"/>
        <v>243</v>
      </c>
      <c r="J18" s="8">
        <f t="shared" si="0"/>
        <v>9</v>
      </c>
      <c r="K18" s="7">
        <f>VLOOKUP(J18,'Points System'!$A$3:$B$53,2,FALSE)</f>
        <v>45</v>
      </c>
      <c r="M18" s="9">
        <v>79.5</v>
      </c>
      <c r="N18" s="8">
        <v>81.5</v>
      </c>
      <c r="O18" s="8">
        <v>80</v>
      </c>
      <c r="P18" s="25">
        <f t="shared" si="5"/>
        <v>241</v>
      </c>
      <c r="Q18" s="8">
        <f t="shared" si="1"/>
        <v>9</v>
      </c>
      <c r="R18" s="7">
        <f>VLOOKUP(Q18,'Points System'!$A$3:$B$53,2,FALSE)</f>
        <v>45</v>
      </c>
      <c r="T18" s="9">
        <v>86.5</v>
      </c>
      <c r="U18" s="8">
        <v>86.5</v>
      </c>
      <c r="V18" s="8">
        <v>87</v>
      </c>
      <c r="W18" s="25">
        <f t="shared" si="6"/>
        <v>260</v>
      </c>
      <c r="X18" s="8">
        <f t="shared" si="2"/>
        <v>7</v>
      </c>
      <c r="Y18" s="7">
        <f>VLOOKUP(X18,'Points System'!$A$3:$B$53,2,FALSE)</f>
        <v>50</v>
      </c>
      <c r="AA18" s="9">
        <f t="shared" si="7"/>
        <v>140</v>
      </c>
      <c r="AB18" s="7">
        <f t="shared" si="3"/>
        <v>7</v>
      </c>
    </row>
    <row r="19" spans="1:28" x14ac:dyDescent="0.3">
      <c r="B19" s="23">
        <v>154</v>
      </c>
      <c r="C19" s="8" t="s">
        <v>82</v>
      </c>
      <c r="D19" s="8" t="s">
        <v>35</v>
      </c>
      <c r="F19" s="9">
        <v>82</v>
      </c>
      <c r="G19" s="8">
        <v>84</v>
      </c>
      <c r="H19" s="8">
        <v>83.5</v>
      </c>
      <c r="I19" s="25">
        <f t="shared" si="4"/>
        <v>249.5</v>
      </c>
      <c r="J19" s="8">
        <f t="shared" si="0"/>
        <v>3</v>
      </c>
      <c r="K19" s="61">
        <v>62.5</v>
      </c>
      <c r="M19" s="9">
        <v>82</v>
      </c>
      <c r="N19" s="8">
        <v>84</v>
      </c>
      <c r="O19" s="8">
        <v>83.5</v>
      </c>
      <c r="P19" s="25">
        <f t="shared" si="5"/>
        <v>249.5</v>
      </c>
      <c r="Q19" s="8">
        <f t="shared" si="1"/>
        <v>4</v>
      </c>
      <c r="R19" s="7">
        <f>VLOOKUP(Q19,'Points System'!$A$3:$B$53,2,FALSE)</f>
        <v>60</v>
      </c>
      <c r="T19" s="9">
        <v>87.5</v>
      </c>
      <c r="U19" s="8">
        <v>87.5</v>
      </c>
      <c r="V19" s="8">
        <v>86</v>
      </c>
      <c r="W19" s="25">
        <f t="shared" si="6"/>
        <v>261</v>
      </c>
      <c r="X19" s="8">
        <f t="shared" si="2"/>
        <v>5</v>
      </c>
      <c r="Y19" s="7">
        <f>VLOOKUP(X19,'Points System'!$A$3:$B$53,2,FALSE)</f>
        <v>56</v>
      </c>
      <c r="AA19" s="9">
        <f t="shared" si="7"/>
        <v>178.5</v>
      </c>
      <c r="AB19" s="7">
        <f t="shared" si="3"/>
        <v>4</v>
      </c>
    </row>
    <row r="20" spans="1:28" ht="15" thickBot="1" x14ac:dyDescent="0.35">
      <c r="B20" s="23">
        <v>155</v>
      </c>
      <c r="C20" s="8" t="s">
        <v>179</v>
      </c>
      <c r="D20" s="8" t="s">
        <v>52</v>
      </c>
      <c r="F20" s="6">
        <v>80.5</v>
      </c>
      <c r="G20" s="5">
        <v>80</v>
      </c>
      <c r="H20" s="5">
        <v>80.52</v>
      </c>
      <c r="I20" s="34">
        <f t="shared" si="4"/>
        <v>241.01999999999998</v>
      </c>
      <c r="J20" s="5">
        <f t="shared" si="0"/>
        <v>10</v>
      </c>
      <c r="K20" s="4">
        <f>VLOOKUP(J20,'Points System'!$A$3:$B$53,2,FALSE)</f>
        <v>43</v>
      </c>
      <c r="M20" s="6">
        <v>81</v>
      </c>
      <c r="N20" s="5">
        <v>78</v>
      </c>
      <c r="O20" s="5">
        <v>81</v>
      </c>
      <c r="P20" s="34">
        <f t="shared" si="5"/>
        <v>240</v>
      </c>
      <c r="Q20" s="5">
        <f t="shared" si="1"/>
        <v>11</v>
      </c>
      <c r="R20" s="4">
        <f>VLOOKUP(Q20,'Points System'!$A$3:$B$53,2,FALSE)</f>
        <v>41</v>
      </c>
      <c r="T20" s="6">
        <v>84</v>
      </c>
      <c r="U20" s="5">
        <v>85</v>
      </c>
      <c r="V20" s="5">
        <v>83</v>
      </c>
      <c r="W20" s="34">
        <f t="shared" si="6"/>
        <v>252</v>
      </c>
      <c r="X20" s="5">
        <f t="shared" si="2"/>
        <v>11</v>
      </c>
      <c r="Y20" s="62">
        <v>40</v>
      </c>
      <c r="AA20" s="6">
        <f t="shared" si="7"/>
        <v>124</v>
      </c>
      <c r="AB20" s="4">
        <f t="shared" si="3"/>
        <v>12</v>
      </c>
    </row>
    <row r="21" spans="1:28" x14ac:dyDescent="0.3">
      <c r="T21" s="8" t="s">
        <v>222</v>
      </c>
    </row>
    <row r="22" spans="1:28" ht="15" thickBot="1" x14ac:dyDescent="0.35"/>
    <row r="23" spans="1:28" x14ac:dyDescent="0.3">
      <c r="A23" s="92" t="s">
        <v>22</v>
      </c>
      <c r="B23" s="92"/>
      <c r="C23" s="92"/>
      <c r="D23" s="26"/>
      <c r="E23" s="26"/>
      <c r="F23" s="26"/>
      <c r="G23" s="26"/>
      <c r="H23" s="26"/>
      <c r="I23" s="26"/>
      <c r="J23" s="26"/>
      <c r="M23" s="12"/>
      <c r="U23" s="93" t="s">
        <v>21</v>
      </c>
      <c r="V23" s="94"/>
      <c r="W23" s="94"/>
      <c r="X23" s="95"/>
    </row>
    <row r="24" spans="1:28" x14ac:dyDescent="0.3">
      <c r="A24" s="26"/>
      <c r="B24" s="26" t="s">
        <v>20</v>
      </c>
      <c r="C24" s="26" t="s">
        <v>19</v>
      </c>
      <c r="D24" s="26" t="s">
        <v>18</v>
      </c>
      <c r="E24" s="26"/>
      <c r="F24" s="26" t="s">
        <v>17</v>
      </c>
      <c r="G24" s="26" t="s">
        <v>16</v>
      </c>
      <c r="H24" s="26" t="s">
        <v>15</v>
      </c>
      <c r="I24" s="26" t="s">
        <v>14</v>
      </c>
      <c r="J24" s="26" t="s">
        <v>12</v>
      </c>
      <c r="M24" s="12" t="s">
        <v>13</v>
      </c>
      <c r="U24" s="16" t="s">
        <v>12</v>
      </c>
      <c r="V24" s="15" t="s">
        <v>11</v>
      </c>
      <c r="W24" s="15" t="s">
        <v>12</v>
      </c>
      <c r="X24" s="14" t="s">
        <v>11</v>
      </c>
      <c r="Y24" s="13"/>
      <c r="Z24" s="13"/>
    </row>
    <row r="25" spans="1:28" x14ac:dyDescent="0.3">
      <c r="A25" s="8">
        <v>1</v>
      </c>
      <c r="B25" s="23">
        <v>141</v>
      </c>
      <c r="C25" s="8" t="s">
        <v>173</v>
      </c>
      <c r="D25" s="8" t="s">
        <v>106</v>
      </c>
      <c r="F25" s="8">
        <f t="shared" ref="F25:F40" si="8">VLOOKUP($C25,$C$5:$AB$20,9,FALSE)</f>
        <v>87.5</v>
      </c>
      <c r="G25" s="8">
        <f t="shared" ref="G25:G40" si="9">VLOOKUP($C25,$C$5:$AB$20,16,FALSE)</f>
        <v>100</v>
      </c>
      <c r="H25" s="8">
        <f t="shared" ref="H25:H40" si="10">VLOOKUP($C25,$C$5:$AB$20,23,FALSE)</f>
        <v>75</v>
      </c>
      <c r="I25" s="25">
        <f t="shared" ref="I25:I40" si="11">SUM(F25:H25)</f>
        <v>262.5</v>
      </c>
      <c r="J25" s="8">
        <f t="shared" ref="J25:J40" si="12">RANK(I25,$I$25:$I$40)</f>
        <v>1</v>
      </c>
      <c r="M25" s="58">
        <f t="shared" ref="M25:M40" si="13">I25-(VLOOKUP($C25,$C$5:$AB$20,25,FALSE))</f>
        <v>0</v>
      </c>
      <c r="U25" s="9">
        <v>1</v>
      </c>
      <c r="V25" s="8">
        <v>100</v>
      </c>
      <c r="W25" s="8">
        <v>26</v>
      </c>
      <c r="X25" s="7">
        <v>25</v>
      </c>
    </row>
    <row r="26" spans="1:28" x14ac:dyDescent="0.3">
      <c r="A26" s="8">
        <v>2</v>
      </c>
      <c r="B26" s="23">
        <v>151</v>
      </c>
      <c r="C26" s="8" t="s">
        <v>178</v>
      </c>
      <c r="D26" s="8" t="s">
        <v>106</v>
      </c>
      <c r="F26" s="8">
        <f t="shared" si="8"/>
        <v>87.5</v>
      </c>
      <c r="G26" s="8">
        <f t="shared" si="9"/>
        <v>75</v>
      </c>
      <c r="H26" s="8">
        <f t="shared" si="10"/>
        <v>100</v>
      </c>
      <c r="I26" s="25">
        <f t="shared" si="11"/>
        <v>262.5</v>
      </c>
      <c r="J26" s="8">
        <f t="shared" si="12"/>
        <v>1</v>
      </c>
      <c r="M26" s="58">
        <f t="shared" si="13"/>
        <v>0</v>
      </c>
      <c r="U26" s="9">
        <v>2</v>
      </c>
      <c r="V26" s="8">
        <v>75</v>
      </c>
      <c r="W26" s="8">
        <v>27</v>
      </c>
      <c r="X26" s="7">
        <v>24</v>
      </c>
    </row>
    <row r="27" spans="1:28" x14ac:dyDescent="0.3">
      <c r="A27" s="8">
        <v>3</v>
      </c>
      <c r="B27" s="23">
        <v>152</v>
      </c>
      <c r="C27" s="8" t="s">
        <v>57</v>
      </c>
      <c r="D27" s="8" t="s">
        <v>94</v>
      </c>
      <c r="F27" s="8">
        <f t="shared" si="8"/>
        <v>62.5</v>
      </c>
      <c r="G27" s="8">
        <f t="shared" si="9"/>
        <v>65</v>
      </c>
      <c r="H27" s="8">
        <f t="shared" si="10"/>
        <v>53</v>
      </c>
      <c r="I27" s="25">
        <f t="shared" si="11"/>
        <v>180.5</v>
      </c>
      <c r="J27" s="8">
        <f t="shared" si="12"/>
        <v>3</v>
      </c>
      <c r="M27" s="58">
        <f t="shared" si="13"/>
        <v>0</v>
      </c>
      <c r="U27" s="9">
        <v>3</v>
      </c>
      <c r="V27" s="8">
        <v>65</v>
      </c>
      <c r="W27" s="8">
        <v>28</v>
      </c>
      <c r="X27" s="7">
        <v>23</v>
      </c>
    </row>
    <row r="28" spans="1:28" x14ac:dyDescent="0.3">
      <c r="A28" s="8">
        <v>4</v>
      </c>
      <c r="B28" s="23">
        <v>154</v>
      </c>
      <c r="C28" s="8" t="s">
        <v>82</v>
      </c>
      <c r="D28" s="8" t="s">
        <v>35</v>
      </c>
      <c r="F28" s="8">
        <f t="shared" si="8"/>
        <v>62.5</v>
      </c>
      <c r="G28" s="8">
        <f t="shared" si="9"/>
        <v>60</v>
      </c>
      <c r="H28" s="8">
        <f t="shared" si="10"/>
        <v>56</v>
      </c>
      <c r="I28" s="25">
        <f t="shared" si="11"/>
        <v>178.5</v>
      </c>
      <c r="J28" s="8">
        <f t="shared" si="12"/>
        <v>4</v>
      </c>
      <c r="M28" s="58">
        <f t="shared" si="13"/>
        <v>0</v>
      </c>
      <c r="U28" s="9">
        <v>4</v>
      </c>
      <c r="V28" s="8">
        <v>60</v>
      </c>
      <c r="W28" s="8">
        <v>29</v>
      </c>
      <c r="X28" s="7">
        <v>22</v>
      </c>
    </row>
    <row r="29" spans="1:28" x14ac:dyDescent="0.3">
      <c r="A29" s="8">
        <v>5</v>
      </c>
      <c r="B29" s="23">
        <v>142</v>
      </c>
      <c r="C29" s="8" t="s">
        <v>174</v>
      </c>
      <c r="D29" s="8" t="s">
        <v>50</v>
      </c>
      <c r="F29" s="8">
        <f t="shared" si="8"/>
        <v>56</v>
      </c>
      <c r="G29" s="8">
        <f t="shared" si="9"/>
        <v>53</v>
      </c>
      <c r="H29" s="8">
        <f t="shared" si="10"/>
        <v>65</v>
      </c>
      <c r="I29" s="25">
        <f t="shared" si="11"/>
        <v>174</v>
      </c>
      <c r="J29" s="8">
        <f t="shared" si="12"/>
        <v>5</v>
      </c>
      <c r="M29" s="58">
        <f t="shared" si="13"/>
        <v>0</v>
      </c>
      <c r="U29" s="9">
        <v>5</v>
      </c>
      <c r="V29" s="8">
        <v>56</v>
      </c>
      <c r="W29" s="8">
        <v>30</v>
      </c>
      <c r="X29" s="7">
        <v>21</v>
      </c>
    </row>
    <row r="30" spans="1:28" x14ac:dyDescent="0.3">
      <c r="A30" s="8">
        <v>6</v>
      </c>
      <c r="B30" s="23">
        <v>146</v>
      </c>
      <c r="C30" s="8" t="s">
        <v>101</v>
      </c>
      <c r="D30" s="8" t="s">
        <v>52</v>
      </c>
      <c r="F30" s="8">
        <f t="shared" si="8"/>
        <v>53</v>
      </c>
      <c r="G30" s="8">
        <f t="shared" si="9"/>
        <v>56</v>
      </c>
      <c r="H30" s="8">
        <f t="shared" si="10"/>
        <v>45</v>
      </c>
      <c r="I30" s="25">
        <f t="shared" si="11"/>
        <v>154</v>
      </c>
      <c r="J30" s="8">
        <f t="shared" si="12"/>
        <v>6</v>
      </c>
      <c r="M30" s="58">
        <f t="shared" si="13"/>
        <v>0</v>
      </c>
      <c r="U30" s="9">
        <v>6</v>
      </c>
      <c r="V30" s="8">
        <v>53</v>
      </c>
      <c r="W30" s="8">
        <v>31</v>
      </c>
      <c r="X30" s="7">
        <v>20</v>
      </c>
    </row>
    <row r="31" spans="1:28" x14ac:dyDescent="0.3">
      <c r="A31" s="8">
        <v>7</v>
      </c>
      <c r="B31" s="23">
        <v>149</v>
      </c>
      <c r="C31" s="8" t="s">
        <v>102</v>
      </c>
      <c r="D31" s="8" t="s">
        <v>54</v>
      </c>
      <c r="F31" s="8">
        <f t="shared" si="8"/>
        <v>47</v>
      </c>
      <c r="G31" s="8">
        <f t="shared" si="9"/>
        <v>50</v>
      </c>
      <c r="H31" s="8">
        <f t="shared" si="10"/>
        <v>43</v>
      </c>
      <c r="I31" s="25">
        <f t="shared" si="11"/>
        <v>140</v>
      </c>
      <c r="J31" s="8">
        <f t="shared" si="12"/>
        <v>7</v>
      </c>
      <c r="M31" s="58">
        <f t="shared" si="13"/>
        <v>0</v>
      </c>
      <c r="U31" s="9">
        <v>7</v>
      </c>
      <c r="V31" s="8">
        <v>50</v>
      </c>
      <c r="W31" s="8">
        <v>32</v>
      </c>
      <c r="X31" s="7">
        <v>19</v>
      </c>
    </row>
    <row r="32" spans="1:28" x14ac:dyDescent="0.3">
      <c r="A32" s="8">
        <v>8</v>
      </c>
      <c r="B32" s="23">
        <v>153</v>
      </c>
      <c r="C32" s="8" t="s">
        <v>59</v>
      </c>
      <c r="D32" s="8" t="s">
        <v>51</v>
      </c>
      <c r="F32" s="8">
        <f t="shared" si="8"/>
        <v>45</v>
      </c>
      <c r="G32" s="8">
        <f t="shared" si="9"/>
        <v>45</v>
      </c>
      <c r="H32" s="8">
        <f t="shared" si="10"/>
        <v>50</v>
      </c>
      <c r="I32" s="25">
        <f t="shared" si="11"/>
        <v>140</v>
      </c>
      <c r="J32" s="8">
        <f t="shared" si="12"/>
        <v>7</v>
      </c>
      <c r="M32" s="58">
        <f t="shared" si="13"/>
        <v>0</v>
      </c>
      <c r="U32" s="9">
        <v>8</v>
      </c>
      <c r="V32" s="8">
        <v>47</v>
      </c>
      <c r="W32" s="8">
        <v>33</v>
      </c>
      <c r="X32" s="7">
        <v>18</v>
      </c>
    </row>
    <row r="33" spans="1:24" x14ac:dyDescent="0.3">
      <c r="A33" s="8">
        <v>9</v>
      </c>
      <c r="B33" s="23">
        <v>140</v>
      </c>
      <c r="C33" s="8" t="s">
        <v>58</v>
      </c>
      <c r="D33" s="8" t="s">
        <v>51</v>
      </c>
      <c r="F33" s="8">
        <f t="shared" si="8"/>
        <v>41</v>
      </c>
      <c r="G33" s="8">
        <f t="shared" si="9"/>
        <v>38</v>
      </c>
      <c r="H33" s="8">
        <f t="shared" si="10"/>
        <v>60</v>
      </c>
      <c r="I33" s="25">
        <f t="shared" si="11"/>
        <v>139</v>
      </c>
      <c r="J33" s="8">
        <f t="shared" si="12"/>
        <v>9</v>
      </c>
      <c r="M33" s="58">
        <f t="shared" si="13"/>
        <v>0</v>
      </c>
      <c r="U33" s="9">
        <v>9</v>
      </c>
      <c r="V33" s="8">
        <v>45</v>
      </c>
      <c r="W33" s="8">
        <v>34</v>
      </c>
      <c r="X33" s="7">
        <v>17</v>
      </c>
    </row>
    <row r="34" spans="1:24" x14ac:dyDescent="0.3">
      <c r="A34" s="8">
        <v>10</v>
      </c>
      <c r="B34" s="23">
        <v>144</v>
      </c>
      <c r="C34" s="8" t="s">
        <v>103</v>
      </c>
      <c r="D34" s="8" t="s">
        <v>35</v>
      </c>
      <c r="F34" s="8">
        <f t="shared" si="8"/>
        <v>50</v>
      </c>
      <c r="G34" s="8">
        <f t="shared" si="9"/>
        <v>47</v>
      </c>
      <c r="H34" s="8">
        <f t="shared" si="10"/>
        <v>40</v>
      </c>
      <c r="I34" s="25">
        <f t="shared" si="11"/>
        <v>137</v>
      </c>
      <c r="J34" s="8">
        <f t="shared" si="12"/>
        <v>10</v>
      </c>
      <c r="M34" s="58">
        <f t="shared" si="13"/>
        <v>0</v>
      </c>
      <c r="U34" s="9">
        <v>10</v>
      </c>
      <c r="V34" s="8">
        <v>43</v>
      </c>
      <c r="W34" s="8">
        <v>35</v>
      </c>
      <c r="X34" s="7">
        <v>16</v>
      </c>
    </row>
    <row r="35" spans="1:24" x14ac:dyDescent="0.3">
      <c r="A35" s="8">
        <v>11</v>
      </c>
      <c r="B35" s="23">
        <v>150</v>
      </c>
      <c r="C35" s="8" t="s">
        <v>81</v>
      </c>
      <c r="D35" s="8" t="s">
        <v>134</v>
      </c>
      <c r="F35" s="8">
        <f t="shared" si="8"/>
        <v>39</v>
      </c>
      <c r="G35" s="8">
        <f t="shared" si="9"/>
        <v>43</v>
      </c>
      <c r="H35" s="8">
        <f t="shared" si="10"/>
        <v>47</v>
      </c>
      <c r="I35" s="25">
        <f t="shared" si="11"/>
        <v>129</v>
      </c>
      <c r="J35" s="8">
        <f t="shared" si="12"/>
        <v>11</v>
      </c>
      <c r="M35" s="58">
        <f t="shared" si="13"/>
        <v>0</v>
      </c>
      <c r="U35" s="9">
        <v>11</v>
      </c>
      <c r="V35" s="8">
        <v>41</v>
      </c>
      <c r="W35" s="8">
        <v>36</v>
      </c>
      <c r="X35" s="7">
        <v>15</v>
      </c>
    </row>
    <row r="36" spans="1:24" x14ac:dyDescent="0.3">
      <c r="A36" s="8">
        <v>12</v>
      </c>
      <c r="B36" s="23">
        <v>155</v>
      </c>
      <c r="C36" s="8" t="s">
        <v>179</v>
      </c>
      <c r="D36" s="8" t="s">
        <v>52</v>
      </c>
      <c r="F36" s="8">
        <f t="shared" si="8"/>
        <v>43</v>
      </c>
      <c r="G36" s="8">
        <f t="shared" si="9"/>
        <v>41</v>
      </c>
      <c r="H36" s="8">
        <f t="shared" si="10"/>
        <v>40</v>
      </c>
      <c r="I36" s="25">
        <f t="shared" si="11"/>
        <v>124</v>
      </c>
      <c r="J36" s="8">
        <f t="shared" si="12"/>
        <v>12</v>
      </c>
      <c r="M36" s="58">
        <f t="shared" si="13"/>
        <v>0</v>
      </c>
      <c r="U36" s="9">
        <v>12</v>
      </c>
      <c r="V36" s="8">
        <v>39</v>
      </c>
      <c r="W36" s="8">
        <v>37</v>
      </c>
      <c r="X36" s="7">
        <v>14</v>
      </c>
    </row>
    <row r="37" spans="1:24" x14ac:dyDescent="0.3">
      <c r="A37" s="8">
        <v>13</v>
      </c>
      <c r="B37" s="23">
        <v>143</v>
      </c>
      <c r="C37" s="8" t="s">
        <v>80</v>
      </c>
      <c r="D37" s="8" t="s">
        <v>52</v>
      </c>
      <c r="F37" s="8">
        <f t="shared" si="8"/>
        <v>37.5</v>
      </c>
      <c r="G37" s="8">
        <f t="shared" si="9"/>
        <v>39</v>
      </c>
      <c r="H37" s="8">
        <f t="shared" si="10"/>
        <v>38</v>
      </c>
      <c r="I37" s="25">
        <f t="shared" si="11"/>
        <v>114.5</v>
      </c>
      <c r="J37" s="8">
        <f t="shared" si="12"/>
        <v>13</v>
      </c>
      <c r="M37" s="58">
        <f t="shared" si="13"/>
        <v>0</v>
      </c>
      <c r="U37" s="9">
        <v>13</v>
      </c>
      <c r="V37" s="8">
        <v>38</v>
      </c>
      <c r="W37" s="8">
        <v>38</v>
      </c>
      <c r="X37" s="7">
        <v>13</v>
      </c>
    </row>
    <row r="38" spans="1:24" x14ac:dyDescent="0.3">
      <c r="A38" s="8">
        <v>14</v>
      </c>
      <c r="B38" s="23">
        <v>145</v>
      </c>
      <c r="C38" s="8" t="s">
        <v>175</v>
      </c>
      <c r="D38" s="8" t="s">
        <v>106</v>
      </c>
      <c r="F38" s="8">
        <f t="shared" si="8"/>
        <v>37.5</v>
      </c>
      <c r="G38" s="8">
        <f t="shared" si="9"/>
        <v>37</v>
      </c>
      <c r="H38" s="8">
        <f t="shared" si="10"/>
        <v>37</v>
      </c>
      <c r="I38" s="25">
        <f t="shared" si="11"/>
        <v>111.5</v>
      </c>
      <c r="J38" s="8">
        <f t="shared" si="12"/>
        <v>14</v>
      </c>
      <c r="M38" s="58">
        <f t="shared" si="13"/>
        <v>0</v>
      </c>
      <c r="U38" s="9">
        <v>14</v>
      </c>
      <c r="V38" s="8">
        <v>37</v>
      </c>
      <c r="W38" s="8">
        <v>39</v>
      </c>
      <c r="X38" s="7">
        <v>12</v>
      </c>
    </row>
    <row r="39" spans="1:24" x14ac:dyDescent="0.3">
      <c r="A39" s="8">
        <v>15</v>
      </c>
      <c r="B39" s="23">
        <v>147</v>
      </c>
      <c r="C39" s="8" t="s">
        <v>176</v>
      </c>
      <c r="D39" s="8" t="s">
        <v>106</v>
      </c>
      <c r="F39" s="8">
        <f t="shared" si="8"/>
        <v>36</v>
      </c>
      <c r="G39" s="8">
        <f t="shared" si="9"/>
        <v>35</v>
      </c>
      <c r="H39" s="8">
        <f t="shared" si="10"/>
        <v>36</v>
      </c>
      <c r="I39" s="25">
        <f t="shared" si="11"/>
        <v>107</v>
      </c>
      <c r="J39" s="8">
        <f t="shared" si="12"/>
        <v>15</v>
      </c>
      <c r="M39" s="58">
        <f t="shared" si="13"/>
        <v>0</v>
      </c>
      <c r="U39" s="9">
        <v>15</v>
      </c>
      <c r="V39" s="8">
        <v>36</v>
      </c>
      <c r="W39" s="8">
        <v>40</v>
      </c>
      <c r="X39" s="7">
        <v>11</v>
      </c>
    </row>
    <row r="40" spans="1:24" x14ac:dyDescent="0.3">
      <c r="A40" s="8">
        <v>16</v>
      </c>
      <c r="B40" s="23">
        <v>148</v>
      </c>
      <c r="C40" s="8" t="s">
        <v>177</v>
      </c>
      <c r="D40" s="8" t="s">
        <v>51</v>
      </c>
      <c r="F40" s="8">
        <f t="shared" si="8"/>
        <v>35</v>
      </c>
      <c r="G40" s="8">
        <f t="shared" si="9"/>
        <v>36</v>
      </c>
      <c r="H40" s="8">
        <f t="shared" si="10"/>
        <v>35</v>
      </c>
      <c r="I40" s="25">
        <f t="shared" si="11"/>
        <v>106</v>
      </c>
      <c r="J40" s="8">
        <f t="shared" si="12"/>
        <v>16</v>
      </c>
      <c r="M40" s="58">
        <f t="shared" si="13"/>
        <v>0</v>
      </c>
      <c r="U40" s="9">
        <v>16</v>
      </c>
      <c r="V40" s="8">
        <v>35</v>
      </c>
      <c r="W40" s="8">
        <v>41</v>
      </c>
      <c r="X40" s="7">
        <v>10</v>
      </c>
    </row>
    <row r="41" spans="1:24" x14ac:dyDescent="0.3">
      <c r="U41" s="9">
        <v>17</v>
      </c>
      <c r="V41" s="8">
        <v>34</v>
      </c>
      <c r="W41" s="8">
        <v>42</v>
      </c>
      <c r="X41" s="7">
        <v>9</v>
      </c>
    </row>
    <row r="42" spans="1:24" x14ac:dyDescent="0.3">
      <c r="A42" s="10" t="s">
        <v>10</v>
      </c>
      <c r="B42" s="10"/>
      <c r="C42" s="11">
        <v>12</v>
      </c>
      <c r="D42" s="10"/>
      <c r="E42" s="10"/>
      <c r="F42" s="10"/>
      <c r="U42" s="9">
        <v>18</v>
      </c>
      <c r="V42" s="8">
        <v>33</v>
      </c>
      <c r="W42" s="8">
        <v>43</v>
      </c>
      <c r="X42" s="7">
        <v>8</v>
      </c>
    </row>
    <row r="43" spans="1:24" x14ac:dyDescent="0.3">
      <c r="G43" s="3"/>
      <c r="U43" s="9">
        <v>19</v>
      </c>
      <c r="V43" s="8">
        <v>32</v>
      </c>
      <c r="W43" s="8">
        <v>44</v>
      </c>
      <c r="X43" s="7">
        <v>7</v>
      </c>
    </row>
    <row r="44" spans="1:24" x14ac:dyDescent="0.3">
      <c r="A44" s="96" t="str">
        <f>$A$1</f>
        <v>Junior Girls 11 Years</v>
      </c>
      <c r="B44" s="96"/>
      <c r="C44" s="96"/>
      <c r="D44" s="96"/>
      <c r="E44" s="29"/>
      <c r="U44" s="9">
        <v>20</v>
      </c>
      <c r="V44" s="8">
        <v>31</v>
      </c>
      <c r="W44" s="8">
        <v>45</v>
      </c>
      <c r="X44" s="7">
        <v>6</v>
      </c>
    </row>
    <row r="45" spans="1:24" x14ac:dyDescent="0.3">
      <c r="A45" s="8" t="s">
        <v>9</v>
      </c>
      <c r="B45" s="23">
        <v>141</v>
      </c>
      <c r="C45" s="8" t="s">
        <v>173</v>
      </c>
      <c r="D45" s="8" t="s">
        <v>106</v>
      </c>
      <c r="U45" s="9">
        <v>21</v>
      </c>
      <c r="V45" s="8">
        <v>30</v>
      </c>
      <c r="W45" s="8">
        <v>46</v>
      </c>
      <c r="X45" s="7">
        <v>5</v>
      </c>
    </row>
    <row r="46" spans="1:24" x14ac:dyDescent="0.3">
      <c r="A46" s="8" t="s">
        <v>0</v>
      </c>
      <c r="B46" s="23">
        <v>151</v>
      </c>
      <c r="C46" s="8" t="s">
        <v>178</v>
      </c>
      <c r="D46" s="8" t="s">
        <v>106</v>
      </c>
      <c r="U46" s="9">
        <v>22</v>
      </c>
      <c r="V46" s="8">
        <v>29</v>
      </c>
      <c r="W46" s="8">
        <v>47</v>
      </c>
      <c r="X46" s="7">
        <v>4</v>
      </c>
    </row>
    <row r="47" spans="1:24" x14ac:dyDescent="0.3">
      <c r="A47" s="8" t="s">
        <v>1</v>
      </c>
      <c r="B47" s="23">
        <v>152</v>
      </c>
      <c r="C47" s="8" t="s">
        <v>57</v>
      </c>
      <c r="D47" s="8" t="s">
        <v>94</v>
      </c>
      <c r="U47" s="9">
        <v>23</v>
      </c>
      <c r="V47" s="8">
        <v>28</v>
      </c>
      <c r="W47" s="8">
        <v>48</v>
      </c>
      <c r="X47" s="7">
        <v>3</v>
      </c>
    </row>
    <row r="48" spans="1:24" x14ac:dyDescent="0.3">
      <c r="A48" s="8" t="s">
        <v>8</v>
      </c>
      <c r="B48" s="23">
        <v>154</v>
      </c>
      <c r="C48" s="8" t="s">
        <v>82</v>
      </c>
      <c r="D48" s="8" t="s">
        <v>35</v>
      </c>
      <c r="U48" s="9">
        <v>24</v>
      </c>
      <c r="V48" s="8">
        <v>27</v>
      </c>
      <c r="W48" s="8">
        <v>49</v>
      </c>
      <c r="X48" s="7">
        <v>2</v>
      </c>
    </row>
    <row r="49" spans="1:24" ht="15" thickBot="1" x14ac:dyDescent="0.35">
      <c r="A49" s="8" t="s">
        <v>7</v>
      </c>
      <c r="B49" s="23">
        <v>142</v>
      </c>
      <c r="C49" s="8" t="s">
        <v>174</v>
      </c>
      <c r="D49" s="8" t="s">
        <v>50</v>
      </c>
      <c r="U49" s="6">
        <v>25</v>
      </c>
      <c r="V49" s="5">
        <v>26</v>
      </c>
      <c r="W49" s="5">
        <v>50</v>
      </c>
      <c r="X49" s="4">
        <v>1</v>
      </c>
    </row>
    <row r="50" spans="1:24" x14ac:dyDescent="0.3">
      <c r="A50" s="8" t="s">
        <v>6</v>
      </c>
      <c r="B50" s="23">
        <v>146</v>
      </c>
      <c r="C50" s="8" t="s">
        <v>101</v>
      </c>
      <c r="D50" s="8" t="s">
        <v>52</v>
      </c>
    </row>
    <row r="51" spans="1:24" x14ac:dyDescent="0.3">
      <c r="A51" s="8" t="s">
        <v>5</v>
      </c>
      <c r="B51" s="23">
        <v>149</v>
      </c>
      <c r="C51" s="8" t="s">
        <v>102</v>
      </c>
      <c r="D51" s="8" t="s">
        <v>54</v>
      </c>
    </row>
    <row r="52" spans="1:24" x14ac:dyDescent="0.3">
      <c r="A52" s="8" t="s">
        <v>4</v>
      </c>
      <c r="B52" s="23">
        <v>153</v>
      </c>
      <c r="C52" s="8" t="s">
        <v>59</v>
      </c>
      <c r="D52" s="8" t="s">
        <v>51</v>
      </c>
    </row>
    <row r="53" spans="1:24" x14ac:dyDescent="0.3">
      <c r="A53" s="8" t="s">
        <v>38</v>
      </c>
      <c r="B53" s="23">
        <v>140</v>
      </c>
      <c r="C53" s="8" t="s">
        <v>58</v>
      </c>
      <c r="D53" s="8" t="s">
        <v>51</v>
      </c>
    </row>
    <row r="54" spans="1:24" x14ac:dyDescent="0.3">
      <c r="A54" s="8" t="s">
        <v>39</v>
      </c>
      <c r="B54" s="23">
        <v>144</v>
      </c>
      <c r="C54" s="8" t="s">
        <v>103</v>
      </c>
      <c r="D54" s="8" t="s">
        <v>35</v>
      </c>
    </row>
    <row r="55" spans="1:24" x14ac:dyDescent="0.3">
      <c r="A55" s="8" t="s">
        <v>44</v>
      </c>
      <c r="B55" s="23">
        <v>150</v>
      </c>
      <c r="C55" s="8" t="s">
        <v>81</v>
      </c>
      <c r="D55" s="8" t="s">
        <v>134</v>
      </c>
    </row>
    <row r="56" spans="1:24" x14ac:dyDescent="0.3">
      <c r="A56" s="8" t="s">
        <v>45</v>
      </c>
      <c r="B56" s="23">
        <v>155</v>
      </c>
      <c r="C56" s="8" t="s">
        <v>179</v>
      </c>
      <c r="D56" s="8" t="s">
        <v>52</v>
      </c>
    </row>
    <row r="57" spans="1:24" x14ac:dyDescent="0.3">
      <c r="A57" s="8" t="s">
        <v>46</v>
      </c>
      <c r="B57" s="23">
        <v>143</v>
      </c>
      <c r="C57" s="8" t="s">
        <v>80</v>
      </c>
      <c r="D57" s="8" t="s">
        <v>52</v>
      </c>
    </row>
    <row r="58" spans="1:24" x14ac:dyDescent="0.3">
      <c r="A58" s="8" t="s">
        <v>47</v>
      </c>
      <c r="B58" s="23">
        <v>145</v>
      </c>
      <c r="C58" s="8" t="s">
        <v>175</v>
      </c>
      <c r="D58" s="8" t="s">
        <v>106</v>
      </c>
    </row>
    <row r="59" spans="1:24" x14ac:dyDescent="0.3">
      <c r="A59" s="8" t="s">
        <v>53</v>
      </c>
      <c r="B59" s="23">
        <v>147</v>
      </c>
      <c r="C59" s="8" t="s">
        <v>176</v>
      </c>
      <c r="D59" s="8" t="s">
        <v>106</v>
      </c>
    </row>
    <row r="60" spans="1:24" x14ac:dyDescent="0.3">
      <c r="A60" s="8" t="s">
        <v>60</v>
      </c>
      <c r="B60" s="23">
        <v>148</v>
      </c>
      <c r="C60" s="8" t="s">
        <v>177</v>
      </c>
      <c r="D60" s="8" t="s">
        <v>51</v>
      </c>
      <c r="E60"/>
    </row>
    <row r="61" spans="1:24" x14ac:dyDescent="0.3">
      <c r="P61"/>
    </row>
    <row r="62" spans="1:24" x14ac:dyDescent="0.3">
      <c r="A62" s="24" t="s">
        <v>3</v>
      </c>
      <c r="B62" s="2"/>
      <c r="C62" s="2"/>
      <c r="D62" s="2"/>
      <c r="E62" s="2"/>
      <c r="N62"/>
      <c r="O62" s="32"/>
      <c r="P62"/>
    </row>
    <row r="63" spans="1:24" x14ac:dyDescent="0.3">
      <c r="A63" s="1" t="s">
        <v>2</v>
      </c>
      <c r="B63" s="2"/>
      <c r="C63" s="2"/>
      <c r="D63" s="2"/>
      <c r="E63" s="2"/>
      <c r="N63"/>
      <c r="O63" s="33"/>
      <c r="P63"/>
    </row>
    <row r="64" spans="1:24" ht="18" x14ac:dyDescent="0.35">
      <c r="A64" s="97" t="str">
        <f>$A$1</f>
        <v>Junior Girls 11 Years</v>
      </c>
      <c r="B64" s="97"/>
      <c r="C64" s="97"/>
      <c r="D64" s="97"/>
      <c r="E64" s="97"/>
      <c r="F64" s="97"/>
      <c r="N64"/>
      <c r="O64" s="31"/>
    </row>
    <row r="65" spans="1:17" ht="18" x14ac:dyDescent="0.35">
      <c r="A65" s="43" t="s">
        <v>48</v>
      </c>
      <c r="B65" s="42"/>
      <c r="C65" s="42"/>
      <c r="D65" s="42"/>
      <c r="E65" s="42"/>
      <c r="F65" s="42"/>
      <c r="P65"/>
    </row>
    <row r="66" spans="1:17" ht="18" x14ac:dyDescent="0.35">
      <c r="A66" s="42" t="s">
        <v>41</v>
      </c>
      <c r="B66" s="42"/>
      <c r="C66" s="42"/>
      <c r="D66" s="42"/>
      <c r="E66" s="42"/>
      <c r="F66" s="42"/>
    </row>
    <row r="67" spans="1:17" ht="18" x14ac:dyDescent="0.35">
      <c r="A67" s="42"/>
      <c r="B67" s="63">
        <v>143</v>
      </c>
      <c r="C67" s="42" t="s">
        <v>80</v>
      </c>
      <c r="D67" s="42" t="s">
        <v>52</v>
      </c>
      <c r="E67" s="42"/>
      <c r="F67" s="42"/>
    </row>
    <row r="68" spans="1:17" ht="18" x14ac:dyDescent="0.35">
      <c r="A68" s="42"/>
      <c r="B68" s="63">
        <v>145</v>
      </c>
      <c r="C68" s="42" t="s">
        <v>175</v>
      </c>
      <c r="D68" s="42" t="s">
        <v>106</v>
      </c>
      <c r="E68" s="42"/>
      <c r="F68" s="42"/>
    </row>
    <row r="69" spans="1:17" ht="18" x14ac:dyDescent="0.35">
      <c r="A69" s="42"/>
      <c r="B69" s="63">
        <v>147</v>
      </c>
      <c r="C69" s="42" t="s">
        <v>176</v>
      </c>
      <c r="D69" s="42" t="s">
        <v>106</v>
      </c>
      <c r="E69" s="42"/>
      <c r="F69" s="42"/>
    </row>
    <row r="70" spans="1:17" ht="18" x14ac:dyDescent="0.35">
      <c r="A70" s="42"/>
      <c r="B70" s="63">
        <v>148</v>
      </c>
      <c r="C70" s="42" t="s">
        <v>177</v>
      </c>
      <c r="D70" s="42" t="s">
        <v>51</v>
      </c>
      <c r="E70" s="42"/>
      <c r="F70" s="42"/>
    </row>
    <row r="71" spans="1:17" ht="18" x14ac:dyDescent="0.35">
      <c r="A71" s="42"/>
      <c r="B71" s="42"/>
      <c r="C71" s="42"/>
      <c r="D71" s="42"/>
      <c r="E71" s="42"/>
      <c r="F71" s="42"/>
    </row>
    <row r="72" spans="1:17" ht="18" x14ac:dyDescent="0.35">
      <c r="A72" s="42"/>
      <c r="B72" s="42"/>
      <c r="C72" s="42"/>
      <c r="D72" s="42"/>
      <c r="E72" s="42"/>
      <c r="F72" s="42"/>
    </row>
    <row r="73" spans="1:17" ht="18" x14ac:dyDescent="0.35">
      <c r="A73" s="42" t="s">
        <v>45</v>
      </c>
      <c r="B73" s="63">
        <v>155</v>
      </c>
      <c r="C73" s="42" t="s">
        <v>179</v>
      </c>
      <c r="D73" s="42" t="s">
        <v>52</v>
      </c>
      <c r="E73" s="42"/>
      <c r="F73" s="42"/>
    </row>
    <row r="74" spans="1:17" ht="18" x14ac:dyDescent="0.35">
      <c r="A74" s="42" t="s">
        <v>44</v>
      </c>
      <c r="B74" s="63">
        <v>150</v>
      </c>
      <c r="C74" s="42" t="s">
        <v>81</v>
      </c>
      <c r="D74" s="42" t="s">
        <v>134</v>
      </c>
      <c r="E74" s="42"/>
      <c r="F74" s="42"/>
      <c r="K74" s="8" t="s">
        <v>224</v>
      </c>
      <c r="L74" s="23"/>
    </row>
    <row r="75" spans="1:17" ht="18" x14ac:dyDescent="0.35">
      <c r="A75" s="42" t="s">
        <v>39</v>
      </c>
      <c r="B75" s="63">
        <v>144</v>
      </c>
      <c r="C75" s="42" t="s">
        <v>103</v>
      </c>
      <c r="D75" s="42" t="s">
        <v>35</v>
      </c>
      <c r="E75" s="42"/>
      <c r="F75" s="42"/>
      <c r="L75" s="23"/>
    </row>
    <row r="76" spans="1:17" ht="18" x14ac:dyDescent="0.35">
      <c r="A76" s="42" t="s">
        <v>38</v>
      </c>
      <c r="B76" s="63">
        <v>140</v>
      </c>
      <c r="C76" s="42" t="s">
        <v>58</v>
      </c>
      <c r="D76" s="42" t="s">
        <v>51</v>
      </c>
      <c r="E76" s="42"/>
      <c r="F76" s="42"/>
      <c r="L76" s="23"/>
      <c r="P76"/>
    </row>
    <row r="77" spans="1:17" ht="18" x14ac:dyDescent="0.35">
      <c r="A77" s="43" t="s">
        <v>129</v>
      </c>
      <c r="B77" s="63">
        <v>149</v>
      </c>
      <c r="C77" s="42" t="s">
        <v>102</v>
      </c>
      <c r="D77" s="42" t="s">
        <v>54</v>
      </c>
      <c r="E77" s="42"/>
      <c r="F77" s="42"/>
      <c r="L77" s="23"/>
      <c r="P77"/>
      <c r="Q77"/>
    </row>
    <row r="78" spans="1:17" ht="18" x14ac:dyDescent="0.35">
      <c r="A78" s="43" t="s">
        <v>5</v>
      </c>
      <c r="B78" s="63">
        <v>153</v>
      </c>
      <c r="C78" s="42" t="s">
        <v>59</v>
      </c>
      <c r="D78" s="42" t="s">
        <v>51</v>
      </c>
      <c r="E78" s="42"/>
      <c r="F78" s="42"/>
      <c r="L78" s="23"/>
      <c r="P78"/>
      <c r="Q78"/>
    </row>
    <row r="79" spans="1:17" ht="18" x14ac:dyDescent="0.35">
      <c r="A79" s="42" t="s">
        <v>6</v>
      </c>
      <c r="B79" s="63">
        <v>146</v>
      </c>
      <c r="C79" s="42" t="s">
        <v>101</v>
      </c>
      <c r="D79" s="42" t="s">
        <v>52</v>
      </c>
      <c r="E79" s="42"/>
      <c r="F79" s="42"/>
      <c r="L79" s="23"/>
      <c r="P79"/>
    </row>
    <row r="80" spans="1:17" ht="18" x14ac:dyDescent="0.35">
      <c r="A80" s="42" t="s">
        <v>7</v>
      </c>
      <c r="B80" s="63">
        <v>142</v>
      </c>
      <c r="C80" s="42" t="s">
        <v>174</v>
      </c>
      <c r="D80" s="42" t="s">
        <v>50</v>
      </c>
      <c r="E80" s="42"/>
      <c r="F80" s="43" t="s">
        <v>42</v>
      </c>
      <c r="L80" s="23"/>
      <c r="P80"/>
    </row>
    <row r="81" spans="1:16" ht="18" x14ac:dyDescent="0.35">
      <c r="A81" s="42" t="s">
        <v>8</v>
      </c>
      <c r="B81" s="63">
        <v>154</v>
      </c>
      <c r="C81" s="42" t="s">
        <v>82</v>
      </c>
      <c r="D81" s="42" t="s">
        <v>35</v>
      </c>
      <c r="E81" s="42"/>
      <c r="F81" s="43" t="s">
        <v>42</v>
      </c>
      <c r="L81" s="23"/>
      <c r="P81"/>
    </row>
    <row r="82" spans="1:16" ht="18" x14ac:dyDescent="0.35">
      <c r="A82" s="42" t="s">
        <v>1</v>
      </c>
      <c r="B82" s="63">
        <v>152</v>
      </c>
      <c r="C82" s="42" t="s">
        <v>57</v>
      </c>
      <c r="D82" s="42" t="s">
        <v>94</v>
      </c>
      <c r="E82" s="42"/>
      <c r="F82" s="43" t="s">
        <v>42</v>
      </c>
      <c r="L82" s="23"/>
      <c r="O82" s="32"/>
    </row>
    <row r="83" spans="1:16" ht="18" x14ac:dyDescent="0.35">
      <c r="A83" s="42"/>
      <c r="B83" s="42"/>
      <c r="C83" s="42"/>
      <c r="D83" s="42"/>
      <c r="E83" s="42"/>
      <c r="F83" s="43" t="s">
        <v>42</v>
      </c>
      <c r="H83" s="20"/>
      <c r="I83" s="21"/>
      <c r="L83" s="23"/>
    </row>
    <row r="84" spans="1:16" ht="18" x14ac:dyDescent="0.35">
      <c r="A84" s="42"/>
      <c r="B84" s="55"/>
      <c r="C84" s="56"/>
      <c r="D84" s="56"/>
      <c r="E84" s="56"/>
      <c r="F84" s="42"/>
      <c r="H84" s="20"/>
      <c r="I84" s="21"/>
      <c r="J84" s="21"/>
    </row>
    <row r="85" spans="1:16" ht="18" x14ac:dyDescent="0.35">
      <c r="A85" s="43" t="s">
        <v>223</v>
      </c>
      <c r="B85" s="42"/>
      <c r="C85" s="42"/>
      <c r="D85" s="42"/>
      <c r="E85" s="42"/>
      <c r="F85" s="42"/>
      <c r="H85" s="20"/>
      <c r="I85" s="21"/>
      <c r="J85" s="21"/>
    </row>
    <row r="86" spans="1:16" ht="18" x14ac:dyDescent="0.35">
      <c r="A86" s="42" t="s">
        <v>9</v>
      </c>
      <c r="B86" s="63">
        <v>141</v>
      </c>
      <c r="C86" s="42" t="s">
        <v>173</v>
      </c>
      <c r="D86" s="42" t="s">
        <v>106</v>
      </c>
      <c r="E86" s="42"/>
      <c r="F86" s="43" t="s">
        <v>42</v>
      </c>
      <c r="H86" s="20"/>
      <c r="I86" s="21"/>
      <c r="J86" s="21"/>
    </row>
    <row r="87" spans="1:16" ht="18" x14ac:dyDescent="0.35">
      <c r="A87" s="42"/>
      <c r="B87" s="63">
        <v>151</v>
      </c>
      <c r="C87" s="42" t="s">
        <v>178</v>
      </c>
      <c r="D87" s="42" t="s">
        <v>106</v>
      </c>
      <c r="E87" s="42"/>
      <c r="F87" s="43" t="s">
        <v>42</v>
      </c>
      <c r="G87"/>
      <c r="H87" s="20"/>
      <c r="I87" s="21"/>
      <c r="J87" s="21"/>
    </row>
    <row r="88" spans="1:16" ht="18" x14ac:dyDescent="0.35">
      <c r="A88" s="43" t="s">
        <v>49</v>
      </c>
      <c r="B88" s="42"/>
      <c r="C88" s="42"/>
      <c r="D88" s="42"/>
      <c r="E88" s="42"/>
      <c r="F88" s="42"/>
      <c r="H88" s="20"/>
      <c r="I88" s="21"/>
      <c r="J88" s="21"/>
    </row>
    <row r="89" spans="1:16" ht="18" x14ac:dyDescent="0.35">
      <c r="A89" s="41"/>
      <c r="B89" s="42" t="s">
        <v>207</v>
      </c>
      <c r="C89" s="42"/>
      <c r="D89" s="42"/>
      <c r="E89" s="42"/>
      <c r="F89" s="42"/>
    </row>
    <row r="90" spans="1:16" ht="18" x14ac:dyDescent="0.35">
      <c r="A90" s="42"/>
      <c r="B90" s="42" t="s">
        <v>208</v>
      </c>
      <c r="C90" s="42"/>
      <c r="D90" s="42"/>
      <c r="E90" s="42"/>
      <c r="F90" s="42"/>
    </row>
    <row r="91" spans="1:16" ht="18" x14ac:dyDescent="0.35">
      <c r="A91" s="42"/>
      <c r="B91" s="42" t="s">
        <v>209</v>
      </c>
      <c r="C91" s="42"/>
      <c r="D91" s="42"/>
      <c r="E91" s="42"/>
      <c r="F91" s="42"/>
    </row>
    <row r="92" spans="1:16" ht="18" x14ac:dyDescent="0.35">
      <c r="A92" s="42"/>
      <c r="B92" s="42"/>
      <c r="C92" s="42"/>
      <c r="D92" s="42"/>
      <c r="E92" s="42"/>
      <c r="F92" s="42"/>
    </row>
    <row r="93" spans="1:16" ht="18" x14ac:dyDescent="0.35">
      <c r="A93" s="42"/>
      <c r="B93" s="44" t="s">
        <v>42</v>
      </c>
      <c r="C93" s="44" t="s">
        <v>43</v>
      </c>
      <c r="D93" s="42"/>
      <c r="E93" s="42"/>
      <c r="F93" s="42"/>
    </row>
  </sheetData>
  <autoFilter ref="B24:J24" xr:uid="{3E77E9D8-3AC8-4F65-9FDC-BE0FF1E2BC7D}">
    <sortState xmlns:xlrd2="http://schemas.microsoft.com/office/spreadsheetml/2017/richdata2" ref="B25:J40">
      <sortCondition ref="J24"/>
    </sortState>
  </autoFilter>
  <sortState xmlns:xlrd2="http://schemas.microsoft.com/office/spreadsheetml/2017/richdata2" ref="K74:N85">
    <sortCondition descending="1" ref="K74:K85"/>
  </sortState>
  <mergeCells count="11">
    <mergeCell ref="F2:K2"/>
    <mergeCell ref="M2:R2"/>
    <mergeCell ref="T2:Y2"/>
    <mergeCell ref="F3:K3"/>
    <mergeCell ref="M3:R3"/>
    <mergeCell ref="T3:Y3"/>
    <mergeCell ref="AA3:AB3"/>
    <mergeCell ref="A23:C23"/>
    <mergeCell ref="U23:X23"/>
    <mergeCell ref="A44:D44"/>
    <mergeCell ref="A64:F64"/>
  </mergeCells>
  <conditionalFormatting sqref="I5:J20">
    <cfRule type="duplicateValues" dxfId="3" priority="35"/>
  </conditionalFormatting>
  <conditionalFormatting sqref="I25:J40">
    <cfRule type="duplicateValues" dxfId="2" priority="40"/>
  </conditionalFormatting>
  <conditionalFormatting sqref="P5:Q20">
    <cfRule type="duplicateValues" dxfId="1" priority="37"/>
  </conditionalFormatting>
  <conditionalFormatting sqref="W5:X20">
    <cfRule type="duplicateValues" dxfId="0" priority="39"/>
  </conditionalFormatting>
  <printOptions gridLines="1"/>
  <pageMargins left="0.7" right="0.7" top="0.75" bottom="0.75" header="0.3" footer="0.3"/>
  <pageSetup paperSize="9" scale="70" orientation="portrait" r:id="rId1"/>
  <headerFooter alignWithMargins="0">
    <oddHeader>&amp;C2022 WA STATE SOLO CHAMPIONSHIP</oddHeader>
  </headerFooter>
  <colBreaks count="2" manualBreakCount="2">
    <brk id="12" max="1048575" man="1"/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53"/>
  <sheetViews>
    <sheetView workbookViewId="0">
      <selection activeCell="F96" sqref="F96"/>
    </sheetView>
  </sheetViews>
  <sheetFormatPr defaultRowHeight="13.2" x14ac:dyDescent="0.25"/>
  <sheetData>
    <row r="1" spans="1:2" x14ac:dyDescent="0.25">
      <c r="A1" s="19" t="s">
        <v>21</v>
      </c>
      <c r="B1" s="17"/>
    </row>
    <row r="2" spans="1:2" x14ac:dyDescent="0.25">
      <c r="A2" s="18" t="s">
        <v>12</v>
      </c>
      <c r="B2" s="18" t="s">
        <v>11</v>
      </c>
    </row>
    <row r="3" spans="1:2" x14ac:dyDescent="0.25">
      <c r="A3" s="17">
        <v>1</v>
      </c>
      <c r="B3" s="17">
        <v>100</v>
      </c>
    </row>
    <row r="4" spans="1:2" x14ac:dyDescent="0.25">
      <c r="A4" s="17">
        <v>2</v>
      </c>
      <c r="B4" s="17">
        <v>75</v>
      </c>
    </row>
    <row r="5" spans="1:2" x14ac:dyDescent="0.25">
      <c r="A5" s="17">
        <v>3</v>
      </c>
      <c r="B5" s="17">
        <v>65</v>
      </c>
    </row>
    <row r="6" spans="1:2" x14ac:dyDescent="0.25">
      <c r="A6" s="17">
        <v>4</v>
      </c>
      <c r="B6" s="17">
        <v>60</v>
      </c>
    </row>
    <row r="7" spans="1:2" x14ac:dyDescent="0.25">
      <c r="A7" s="17">
        <v>5</v>
      </c>
      <c r="B7" s="17">
        <v>56</v>
      </c>
    </row>
    <row r="8" spans="1:2" x14ac:dyDescent="0.25">
      <c r="A8" s="17">
        <v>6</v>
      </c>
      <c r="B8" s="17">
        <v>53</v>
      </c>
    </row>
    <row r="9" spans="1:2" x14ac:dyDescent="0.25">
      <c r="A9" s="17">
        <v>7</v>
      </c>
      <c r="B9" s="17">
        <v>50</v>
      </c>
    </row>
    <row r="10" spans="1:2" x14ac:dyDescent="0.25">
      <c r="A10" s="17">
        <v>8</v>
      </c>
      <c r="B10" s="17">
        <v>47</v>
      </c>
    </row>
    <row r="11" spans="1:2" x14ac:dyDescent="0.25">
      <c r="A11" s="17">
        <v>9</v>
      </c>
      <c r="B11" s="17">
        <v>45</v>
      </c>
    </row>
    <row r="12" spans="1:2" x14ac:dyDescent="0.25">
      <c r="A12" s="17">
        <v>10</v>
      </c>
      <c r="B12" s="17">
        <v>43</v>
      </c>
    </row>
    <row r="13" spans="1:2" x14ac:dyDescent="0.25">
      <c r="A13" s="17">
        <v>11</v>
      </c>
      <c r="B13" s="17">
        <v>41</v>
      </c>
    </row>
    <row r="14" spans="1:2" x14ac:dyDescent="0.25">
      <c r="A14" s="17">
        <v>12</v>
      </c>
      <c r="B14" s="17">
        <v>39</v>
      </c>
    </row>
    <row r="15" spans="1:2" x14ac:dyDescent="0.25">
      <c r="A15" s="17">
        <v>13</v>
      </c>
      <c r="B15" s="17">
        <v>38</v>
      </c>
    </row>
    <row r="16" spans="1:2" x14ac:dyDescent="0.25">
      <c r="A16" s="17">
        <v>14</v>
      </c>
      <c r="B16" s="17">
        <v>37</v>
      </c>
    </row>
    <row r="17" spans="1:2" x14ac:dyDescent="0.25">
      <c r="A17" s="17">
        <v>15</v>
      </c>
      <c r="B17" s="17">
        <v>36</v>
      </c>
    </row>
    <row r="18" spans="1:2" x14ac:dyDescent="0.25">
      <c r="A18" s="17">
        <v>16</v>
      </c>
      <c r="B18" s="17">
        <v>35</v>
      </c>
    </row>
    <row r="19" spans="1:2" x14ac:dyDescent="0.25">
      <c r="A19" s="17">
        <v>17</v>
      </c>
      <c r="B19" s="17">
        <v>34</v>
      </c>
    </row>
    <row r="20" spans="1:2" x14ac:dyDescent="0.25">
      <c r="A20" s="17">
        <v>18</v>
      </c>
      <c r="B20" s="17">
        <v>33</v>
      </c>
    </row>
    <row r="21" spans="1:2" x14ac:dyDescent="0.25">
      <c r="A21" s="17">
        <v>19</v>
      </c>
      <c r="B21" s="17">
        <v>32</v>
      </c>
    </row>
    <row r="22" spans="1:2" x14ac:dyDescent="0.25">
      <c r="A22" s="17">
        <v>20</v>
      </c>
      <c r="B22" s="17">
        <v>31</v>
      </c>
    </row>
    <row r="23" spans="1:2" x14ac:dyDescent="0.25">
      <c r="A23" s="17">
        <v>21</v>
      </c>
      <c r="B23" s="17">
        <v>30</v>
      </c>
    </row>
    <row r="24" spans="1:2" x14ac:dyDescent="0.25">
      <c r="A24" s="17">
        <v>22</v>
      </c>
      <c r="B24" s="17">
        <v>29</v>
      </c>
    </row>
    <row r="25" spans="1:2" x14ac:dyDescent="0.25">
      <c r="A25" s="17">
        <v>23</v>
      </c>
      <c r="B25" s="17">
        <v>28</v>
      </c>
    </row>
    <row r="26" spans="1:2" x14ac:dyDescent="0.25">
      <c r="A26" s="17">
        <v>24</v>
      </c>
      <c r="B26" s="17">
        <v>27</v>
      </c>
    </row>
    <row r="27" spans="1:2" x14ac:dyDescent="0.25">
      <c r="A27" s="17">
        <v>25</v>
      </c>
      <c r="B27" s="17">
        <v>26</v>
      </c>
    </row>
    <row r="28" spans="1:2" x14ac:dyDescent="0.25">
      <c r="A28" s="17">
        <v>26</v>
      </c>
      <c r="B28" s="17">
        <v>25</v>
      </c>
    </row>
    <row r="29" spans="1:2" x14ac:dyDescent="0.25">
      <c r="A29" s="17">
        <v>27</v>
      </c>
      <c r="B29" s="17">
        <v>24</v>
      </c>
    </row>
    <row r="30" spans="1:2" x14ac:dyDescent="0.25">
      <c r="A30" s="17">
        <v>28</v>
      </c>
      <c r="B30" s="17">
        <v>23</v>
      </c>
    </row>
    <row r="31" spans="1:2" x14ac:dyDescent="0.25">
      <c r="A31" s="17">
        <v>29</v>
      </c>
      <c r="B31" s="17">
        <v>22</v>
      </c>
    </row>
    <row r="32" spans="1:2" x14ac:dyDescent="0.25">
      <c r="A32" s="17">
        <v>30</v>
      </c>
      <c r="B32" s="17">
        <v>21</v>
      </c>
    </row>
    <row r="33" spans="1:2" x14ac:dyDescent="0.25">
      <c r="A33" s="17">
        <v>31</v>
      </c>
      <c r="B33" s="17">
        <v>20</v>
      </c>
    </row>
    <row r="34" spans="1:2" x14ac:dyDescent="0.25">
      <c r="A34" s="17">
        <v>32</v>
      </c>
      <c r="B34" s="17">
        <v>19</v>
      </c>
    </row>
    <row r="35" spans="1:2" x14ac:dyDescent="0.25">
      <c r="A35" s="17">
        <v>33</v>
      </c>
      <c r="B35" s="17">
        <v>18</v>
      </c>
    </row>
    <row r="36" spans="1:2" x14ac:dyDescent="0.25">
      <c r="A36" s="17">
        <v>34</v>
      </c>
      <c r="B36" s="17">
        <v>17</v>
      </c>
    </row>
    <row r="37" spans="1:2" x14ac:dyDescent="0.25">
      <c r="A37" s="17">
        <v>35</v>
      </c>
      <c r="B37" s="17">
        <v>16</v>
      </c>
    </row>
    <row r="38" spans="1:2" x14ac:dyDescent="0.25">
      <c r="A38" s="17">
        <v>36</v>
      </c>
      <c r="B38" s="17">
        <v>15</v>
      </c>
    </row>
    <row r="39" spans="1:2" x14ac:dyDescent="0.25">
      <c r="A39" s="17">
        <v>37</v>
      </c>
      <c r="B39" s="17">
        <v>14</v>
      </c>
    </row>
    <row r="40" spans="1:2" x14ac:dyDescent="0.25">
      <c r="A40" s="17">
        <v>38</v>
      </c>
      <c r="B40" s="17">
        <v>13</v>
      </c>
    </row>
    <row r="41" spans="1:2" x14ac:dyDescent="0.25">
      <c r="A41" s="17">
        <v>39</v>
      </c>
      <c r="B41" s="17">
        <v>12</v>
      </c>
    </row>
    <row r="42" spans="1:2" x14ac:dyDescent="0.25">
      <c r="A42" s="17">
        <v>40</v>
      </c>
      <c r="B42" s="17">
        <v>11</v>
      </c>
    </row>
    <row r="43" spans="1:2" x14ac:dyDescent="0.25">
      <c r="A43" s="17">
        <v>41</v>
      </c>
      <c r="B43" s="17">
        <v>10</v>
      </c>
    </row>
    <row r="44" spans="1:2" x14ac:dyDescent="0.25">
      <c r="A44" s="17">
        <v>42</v>
      </c>
      <c r="B44" s="17">
        <v>9</v>
      </c>
    </row>
    <row r="45" spans="1:2" x14ac:dyDescent="0.25">
      <c r="A45" s="17">
        <v>43</v>
      </c>
      <c r="B45" s="17">
        <v>8</v>
      </c>
    </row>
    <row r="46" spans="1:2" x14ac:dyDescent="0.25">
      <c r="A46" s="17">
        <v>44</v>
      </c>
      <c r="B46" s="17">
        <v>7</v>
      </c>
    </row>
    <row r="47" spans="1:2" x14ac:dyDescent="0.25">
      <c r="A47" s="17">
        <v>45</v>
      </c>
      <c r="B47" s="17">
        <v>6</v>
      </c>
    </row>
    <row r="48" spans="1:2" x14ac:dyDescent="0.25">
      <c r="A48" s="17">
        <v>46</v>
      </c>
      <c r="B48" s="17">
        <v>5</v>
      </c>
    </row>
    <row r="49" spans="1:2" x14ac:dyDescent="0.25">
      <c r="A49" s="17">
        <v>47</v>
      </c>
      <c r="B49" s="17">
        <v>4</v>
      </c>
    </row>
    <row r="50" spans="1:2" x14ac:dyDescent="0.25">
      <c r="A50" s="17">
        <v>48</v>
      </c>
      <c r="B50" s="17">
        <v>3</v>
      </c>
    </row>
    <row r="51" spans="1:2" x14ac:dyDescent="0.25">
      <c r="A51" s="17">
        <v>49</v>
      </c>
      <c r="B51" s="17">
        <v>2</v>
      </c>
    </row>
    <row r="52" spans="1:2" x14ac:dyDescent="0.25">
      <c r="A52" s="17">
        <v>50</v>
      </c>
      <c r="B52" s="17">
        <v>1</v>
      </c>
    </row>
    <row r="53" spans="1:2" x14ac:dyDescent="0.25">
      <c r="A53" s="17" t="s">
        <v>34</v>
      </c>
      <c r="B53" s="17" t="s">
        <v>34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9784E-AC21-4A7C-9E0D-E566957993C4}">
  <dimension ref="A1:A41"/>
  <sheetViews>
    <sheetView topLeftCell="A7" workbookViewId="0">
      <selection activeCell="A27" sqref="A27:A29"/>
    </sheetView>
  </sheetViews>
  <sheetFormatPr defaultRowHeight="13.2" x14ac:dyDescent="0.25"/>
  <cols>
    <col min="1" max="1" width="49.21875" bestFit="1" customWidth="1"/>
  </cols>
  <sheetData>
    <row r="1" spans="1:1" x14ac:dyDescent="0.25">
      <c r="A1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B3:C7"/>
  <sheetViews>
    <sheetView workbookViewId="0">
      <selection activeCell="C5" sqref="C5:C7"/>
    </sheetView>
  </sheetViews>
  <sheetFormatPr defaultRowHeight="13.2" x14ac:dyDescent="0.25"/>
  <cols>
    <col min="3" max="3" width="24.21875" bestFit="1" customWidth="1"/>
  </cols>
  <sheetData>
    <row r="3" spans="2:3" x14ac:dyDescent="0.25">
      <c r="B3" t="s">
        <v>130</v>
      </c>
    </row>
    <row r="5" spans="2:3" x14ac:dyDescent="0.25">
      <c r="B5" t="s">
        <v>17</v>
      </c>
      <c r="C5" s="59" t="s">
        <v>187</v>
      </c>
    </row>
    <row r="6" spans="2:3" x14ac:dyDescent="0.25">
      <c r="B6" t="s">
        <v>16</v>
      </c>
      <c r="C6" s="59" t="s">
        <v>188</v>
      </c>
    </row>
    <row r="7" spans="2:3" x14ac:dyDescent="0.25">
      <c r="B7" t="s">
        <v>15</v>
      </c>
      <c r="C7" s="59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380F1-CF3B-4086-874C-57921CD8565C}">
  <sheetPr>
    <tabColor theme="7" tint="0.79998168889431442"/>
    <pageSetUpPr fitToPage="1"/>
  </sheetPr>
  <dimension ref="A1:AB71"/>
  <sheetViews>
    <sheetView zoomScale="80" zoomScaleNormal="80" workbookViewId="0">
      <pane xSplit="4" ySplit="4" topLeftCell="E5" activePane="bottomRight" state="frozen"/>
      <selection activeCell="T6" sqref="T6"/>
      <selection pane="topRight" activeCell="T6" sqref="T6"/>
      <selection pane="bottomLeft" activeCell="T6" sqref="T6"/>
      <selection pane="bottomRight" activeCell="F1" sqref="F1:H1048576"/>
    </sheetView>
  </sheetViews>
  <sheetFormatPr defaultColWidth="9.109375" defaultRowHeight="14.4" outlineLevelCol="1" x14ac:dyDescent="0.3"/>
  <cols>
    <col min="1" max="1" width="3.33203125" style="8" customWidth="1"/>
    <col min="2" max="2" width="5.88671875" style="8" bestFit="1" customWidth="1"/>
    <col min="3" max="3" width="16.77734375" style="8" customWidth="1" outlineLevel="1"/>
    <col min="4" max="4" width="16.21875" style="8" customWidth="1" outlineLevel="1"/>
    <col min="5" max="5" width="2.5546875" style="8" customWidth="1"/>
    <col min="6" max="8" width="11" style="8" customWidth="1" outlineLevel="1"/>
    <col min="9" max="9" width="7.109375" style="8" customWidth="1" outlineLevel="1"/>
    <col min="10" max="10" width="8.33203125" style="8" customWidth="1" outlineLevel="1"/>
    <col min="11" max="11" width="9" style="8" customWidth="1" outlineLevel="1"/>
    <col min="12" max="12" width="2.6640625" style="8" customWidth="1"/>
    <col min="13" max="13" width="11.109375" style="8" customWidth="1" outlineLevel="1"/>
    <col min="14" max="14" width="10.44140625" style="8" customWidth="1" outlineLevel="1"/>
    <col min="15" max="15" width="10.5546875" style="8" customWidth="1" outlineLevel="1"/>
    <col min="16" max="16" width="6" style="8" customWidth="1" outlineLevel="1"/>
    <col min="17" max="17" width="8.33203125" style="8" customWidth="1" outlineLevel="1"/>
    <col min="18" max="18" width="9" style="8" customWidth="1" outlineLevel="1"/>
    <col min="19" max="19" width="2.5546875" style="8" customWidth="1"/>
    <col min="20" max="20" width="11.109375" style="8" customWidth="1" outlineLevel="1"/>
    <col min="21" max="21" width="10.44140625" style="8" customWidth="1" outlineLevel="1"/>
    <col min="22" max="22" width="10.5546875" style="8" customWidth="1" outlineLevel="1"/>
    <col min="23" max="23" width="6" style="8" customWidth="1" outlineLevel="1"/>
    <col min="24" max="24" width="8.33203125" style="8" customWidth="1" outlineLevel="1"/>
    <col min="25" max="25" width="9" style="8" customWidth="1" outlineLevel="1"/>
    <col min="26" max="26" width="2.5546875" style="8" customWidth="1"/>
    <col min="27" max="28" width="5.88671875" style="8" bestFit="1" customWidth="1"/>
    <col min="29" max="16384" width="9.109375" style="8"/>
  </cols>
  <sheetData>
    <row r="1" spans="1:28" ht="16.2" thickBot="1" x14ac:dyDescent="0.35">
      <c r="A1" s="60" t="s">
        <v>183</v>
      </c>
      <c r="B1" s="1"/>
      <c r="C1" s="1"/>
      <c r="E1" s="1"/>
      <c r="F1" s="1"/>
      <c r="H1" s="1"/>
      <c r="M1" s="1"/>
      <c r="O1" s="1"/>
      <c r="T1" s="1"/>
      <c r="V1" s="1"/>
    </row>
    <row r="2" spans="1:28" ht="15" thickBot="1" x14ac:dyDescent="0.35">
      <c r="A2" s="1"/>
      <c r="F2" s="98" t="str">
        <f>VLOOKUP(F3,Judges!$B$5:$C$7,2, FALSE)</f>
        <v>Clare McNeill-Arnall ADCRG</v>
      </c>
      <c r="G2" s="99"/>
      <c r="H2" s="99"/>
      <c r="I2" s="99"/>
      <c r="J2" s="99"/>
      <c r="K2" s="100"/>
      <c r="M2" s="98" t="str">
        <f>VLOOKUP(M3,Judges!$B$5:$C$7,2, FALSE)</f>
        <v>Chris Carswell ADCRG</v>
      </c>
      <c r="N2" s="99"/>
      <c r="O2" s="99"/>
      <c r="P2" s="99"/>
      <c r="Q2" s="99"/>
      <c r="R2" s="100"/>
      <c r="T2" s="98" t="str">
        <f>VLOOKUP(T3,Judges!$B$5:$C$7,2, FALSE)</f>
        <v>Helan Green ADCRG</v>
      </c>
      <c r="U2" s="99"/>
      <c r="V2" s="99"/>
      <c r="W2" s="99"/>
      <c r="X2" s="99"/>
      <c r="Y2" s="100"/>
    </row>
    <row r="3" spans="1:28" s="1" customFormat="1" x14ac:dyDescent="0.3">
      <c r="A3" s="27"/>
      <c r="B3" s="27" t="s">
        <v>20</v>
      </c>
      <c r="C3" s="27" t="s">
        <v>33</v>
      </c>
      <c r="D3" s="27" t="s">
        <v>18</v>
      </c>
      <c r="F3" s="90" t="s">
        <v>17</v>
      </c>
      <c r="G3" s="101"/>
      <c r="H3" s="101"/>
      <c r="I3" s="101"/>
      <c r="J3" s="101"/>
      <c r="K3" s="91"/>
      <c r="M3" s="90" t="s">
        <v>16</v>
      </c>
      <c r="N3" s="101"/>
      <c r="O3" s="101"/>
      <c r="P3" s="101"/>
      <c r="Q3" s="101"/>
      <c r="R3" s="91"/>
      <c r="T3" s="90" t="s">
        <v>15</v>
      </c>
      <c r="U3" s="101"/>
      <c r="V3" s="101"/>
      <c r="W3" s="101"/>
      <c r="X3" s="101"/>
      <c r="Y3" s="91"/>
      <c r="AA3" s="90" t="s">
        <v>14</v>
      </c>
      <c r="AB3" s="91"/>
    </row>
    <row r="4" spans="1:28" s="1" customFormat="1" x14ac:dyDescent="0.3">
      <c r="A4" s="27"/>
      <c r="B4" s="27"/>
      <c r="C4" s="27"/>
      <c r="D4" s="27"/>
      <c r="F4" s="28" t="s">
        <v>70</v>
      </c>
      <c r="G4" s="29" t="s">
        <v>68</v>
      </c>
      <c r="H4" s="29" t="s">
        <v>69</v>
      </c>
      <c r="I4" s="29" t="s">
        <v>14</v>
      </c>
      <c r="J4" s="29" t="s">
        <v>32</v>
      </c>
      <c r="K4" s="30" t="s">
        <v>31</v>
      </c>
      <c r="M4" s="28" t="s">
        <v>70</v>
      </c>
      <c r="N4" s="29" t="s">
        <v>68</v>
      </c>
      <c r="O4" s="29" t="s">
        <v>69</v>
      </c>
      <c r="P4" s="29" t="s">
        <v>14</v>
      </c>
      <c r="Q4" s="29" t="s">
        <v>30</v>
      </c>
      <c r="R4" s="30" t="s">
        <v>29</v>
      </c>
      <c r="T4" s="28" t="s">
        <v>70</v>
      </c>
      <c r="U4" s="29" t="s">
        <v>68</v>
      </c>
      <c r="V4" s="29" t="s">
        <v>69</v>
      </c>
      <c r="W4" s="29" t="s">
        <v>14</v>
      </c>
      <c r="X4" s="29" t="s">
        <v>25</v>
      </c>
      <c r="Y4" s="30" t="s">
        <v>24</v>
      </c>
      <c r="AA4" s="28" t="s">
        <v>23</v>
      </c>
      <c r="AB4" s="30" t="s">
        <v>12</v>
      </c>
    </row>
    <row r="5" spans="1:28" x14ac:dyDescent="0.3">
      <c r="B5" s="23">
        <v>233</v>
      </c>
      <c r="C5" s="8" t="s">
        <v>137</v>
      </c>
      <c r="D5" s="8" t="s">
        <v>35</v>
      </c>
      <c r="F5" s="9">
        <v>60</v>
      </c>
      <c r="G5" s="8">
        <v>62</v>
      </c>
      <c r="H5" s="8">
        <v>63</v>
      </c>
      <c r="I5" s="25">
        <f>SUM(F5:H5)</f>
        <v>185</v>
      </c>
      <c r="J5" s="8">
        <f t="shared" ref="J5:J14" si="0">RANK(I5,$I$5:$I$14)</f>
        <v>5</v>
      </c>
      <c r="K5" s="7">
        <f>VLOOKUP(J5,'Points System'!$A$3:$B$53,2,FALSE)</f>
        <v>56</v>
      </c>
      <c r="M5" s="9">
        <v>71</v>
      </c>
      <c r="N5" s="8">
        <v>71</v>
      </c>
      <c r="O5" s="8">
        <v>70</v>
      </c>
      <c r="P5" s="25">
        <f>SUM(M5:O5)</f>
        <v>212</v>
      </c>
      <c r="Q5" s="8">
        <f t="shared" ref="Q5:Q14" si="1">RANK(P5,$P$5:$P$14)</f>
        <v>8</v>
      </c>
      <c r="R5" s="7">
        <f>VLOOKUP(Q5,'Points System'!$A$3:$B$53,2,FALSE)</f>
        <v>47</v>
      </c>
      <c r="T5" s="9">
        <v>82</v>
      </c>
      <c r="U5" s="8">
        <v>83</v>
      </c>
      <c r="V5" s="8">
        <v>84.5</v>
      </c>
      <c r="W5" s="25">
        <f>SUM(T5:V5)</f>
        <v>249.5</v>
      </c>
      <c r="X5" s="8">
        <f t="shared" ref="X5:X14" si="2">RANK(W5,$W$5:$W$14)</f>
        <v>6</v>
      </c>
      <c r="Y5" s="7">
        <f>VLOOKUP(X5,'Points System'!$A$3:$B$53,2,FALSE)</f>
        <v>53</v>
      </c>
      <c r="AA5" s="9">
        <f>K5+R5+Y5</f>
        <v>156</v>
      </c>
      <c r="AB5" s="7">
        <f t="shared" ref="AB5:AB14" si="3">RANK(AA5,$AA$5:$AA$14)</f>
        <v>5</v>
      </c>
    </row>
    <row r="6" spans="1:28" x14ac:dyDescent="0.3">
      <c r="B6" s="23">
        <v>234</v>
      </c>
      <c r="C6" s="8" t="s">
        <v>138</v>
      </c>
      <c r="D6" s="8" t="s">
        <v>35</v>
      </c>
      <c r="F6" s="9">
        <v>62</v>
      </c>
      <c r="G6" s="8">
        <v>60</v>
      </c>
      <c r="H6" s="8">
        <v>61</v>
      </c>
      <c r="I6" s="25">
        <f t="shared" ref="I6:I14" si="4">SUM(F6:H6)</f>
        <v>183</v>
      </c>
      <c r="J6" s="8">
        <f t="shared" si="0"/>
        <v>6</v>
      </c>
      <c r="K6" s="61">
        <v>51.5</v>
      </c>
      <c r="M6" s="9">
        <v>72</v>
      </c>
      <c r="N6" s="8">
        <v>72</v>
      </c>
      <c r="O6" s="8">
        <v>73</v>
      </c>
      <c r="P6" s="25">
        <f t="shared" ref="P6:P14" si="5">SUM(M6:O6)</f>
        <v>217</v>
      </c>
      <c r="Q6" s="8">
        <f t="shared" si="1"/>
        <v>6</v>
      </c>
      <c r="R6" s="7">
        <f>VLOOKUP(Q6,'Points System'!$A$3:$B$53,2,FALSE)</f>
        <v>53</v>
      </c>
      <c r="T6" s="9">
        <v>80</v>
      </c>
      <c r="U6" s="8">
        <v>84</v>
      </c>
      <c r="V6" s="8">
        <v>83</v>
      </c>
      <c r="W6" s="25">
        <f t="shared" ref="W6:W14" si="6">SUM(T6:V6)</f>
        <v>247</v>
      </c>
      <c r="X6" s="8">
        <f t="shared" si="2"/>
        <v>8</v>
      </c>
      <c r="Y6" s="7">
        <f>VLOOKUP(X6,'Points System'!$A$3:$B$53,2,FALSE)</f>
        <v>47</v>
      </c>
      <c r="AA6" s="9">
        <f t="shared" ref="AA6:AA14" si="7">K6+R6+Y6</f>
        <v>151.5</v>
      </c>
      <c r="AB6" s="7">
        <f t="shared" si="3"/>
        <v>6</v>
      </c>
    </row>
    <row r="7" spans="1:28" x14ac:dyDescent="0.3">
      <c r="B7" s="23">
        <v>235</v>
      </c>
      <c r="C7" s="8" t="s">
        <v>139</v>
      </c>
      <c r="D7" s="8" t="s">
        <v>50</v>
      </c>
      <c r="F7" s="9">
        <v>67</v>
      </c>
      <c r="G7" s="8">
        <v>65</v>
      </c>
      <c r="H7" s="8">
        <v>66</v>
      </c>
      <c r="I7" s="25">
        <f t="shared" si="4"/>
        <v>198</v>
      </c>
      <c r="J7" s="8">
        <f t="shared" si="0"/>
        <v>3</v>
      </c>
      <c r="K7" s="7">
        <f>VLOOKUP(J7,'Points System'!$A$3:$B$53,2,FALSE)</f>
        <v>65</v>
      </c>
      <c r="M7" s="9">
        <v>79</v>
      </c>
      <c r="N7" s="8">
        <v>78</v>
      </c>
      <c r="O7" s="8">
        <v>77</v>
      </c>
      <c r="P7" s="25">
        <f t="shared" si="5"/>
        <v>234</v>
      </c>
      <c r="Q7" s="8">
        <f t="shared" si="1"/>
        <v>3</v>
      </c>
      <c r="R7" s="7">
        <f>VLOOKUP(Q7,'Points System'!$A$3:$B$53,2,FALSE)</f>
        <v>65</v>
      </c>
      <c r="T7" s="9">
        <v>89</v>
      </c>
      <c r="U7" s="8">
        <v>87</v>
      </c>
      <c r="V7" s="8">
        <v>88</v>
      </c>
      <c r="W7" s="25">
        <f t="shared" si="6"/>
        <v>264</v>
      </c>
      <c r="X7" s="8">
        <f t="shared" si="2"/>
        <v>3</v>
      </c>
      <c r="Y7" s="7">
        <f>VLOOKUP(X7,'Points System'!$A$3:$B$53,2,FALSE)</f>
        <v>65</v>
      </c>
      <c r="AA7" s="9">
        <f t="shared" si="7"/>
        <v>195</v>
      </c>
      <c r="AB7" s="7">
        <f t="shared" si="3"/>
        <v>3</v>
      </c>
    </row>
    <row r="8" spans="1:28" x14ac:dyDescent="0.3">
      <c r="B8" s="23">
        <v>236</v>
      </c>
      <c r="C8" s="8" t="s">
        <v>140</v>
      </c>
      <c r="D8" s="8" t="s">
        <v>35</v>
      </c>
      <c r="F8" s="9">
        <v>58</v>
      </c>
      <c r="G8" s="8">
        <v>56</v>
      </c>
      <c r="H8" s="8">
        <v>64</v>
      </c>
      <c r="I8" s="25">
        <f t="shared" si="4"/>
        <v>178</v>
      </c>
      <c r="J8" s="8">
        <f t="shared" si="0"/>
        <v>9</v>
      </c>
      <c r="K8" s="7">
        <f>VLOOKUP(J8,'Points System'!$A$3:$B$53,2,FALSE)</f>
        <v>45</v>
      </c>
      <c r="M8" s="9">
        <v>69</v>
      </c>
      <c r="N8" s="8">
        <v>68</v>
      </c>
      <c r="O8" s="8">
        <v>71</v>
      </c>
      <c r="P8" s="25">
        <f t="shared" si="5"/>
        <v>208</v>
      </c>
      <c r="Q8" s="8">
        <f t="shared" si="1"/>
        <v>10</v>
      </c>
      <c r="R8" s="7">
        <f>VLOOKUP(Q8,'Points System'!$A$3:$B$53,2,FALSE)</f>
        <v>43</v>
      </c>
      <c r="T8" s="9">
        <v>84</v>
      </c>
      <c r="U8" s="8">
        <v>80</v>
      </c>
      <c r="V8" s="8">
        <v>85</v>
      </c>
      <c r="W8" s="25">
        <f t="shared" si="6"/>
        <v>249</v>
      </c>
      <c r="X8" s="8">
        <f t="shared" si="2"/>
        <v>7</v>
      </c>
      <c r="Y8" s="7">
        <f>VLOOKUP(X8,'Points System'!$A$3:$B$53,2,FALSE)</f>
        <v>50</v>
      </c>
      <c r="AA8" s="9">
        <f t="shared" si="7"/>
        <v>138</v>
      </c>
      <c r="AB8" s="7">
        <f t="shared" si="3"/>
        <v>9</v>
      </c>
    </row>
    <row r="9" spans="1:28" x14ac:dyDescent="0.3">
      <c r="B9" s="23">
        <v>237</v>
      </c>
      <c r="C9" s="8" t="s">
        <v>141</v>
      </c>
      <c r="D9" s="8" t="s">
        <v>106</v>
      </c>
      <c r="F9" s="9">
        <v>64</v>
      </c>
      <c r="G9" s="8">
        <v>65</v>
      </c>
      <c r="H9" s="8">
        <v>68</v>
      </c>
      <c r="I9" s="25">
        <f t="shared" si="4"/>
        <v>197</v>
      </c>
      <c r="J9" s="8">
        <f t="shared" si="0"/>
        <v>4</v>
      </c>
      <c r="K9" s="7">
        <f>VLOOKUP(J9,'Points System'!$A$3:$B$53,2,FALSE)</f>
        <v>60</v>
      </c>
      <c r="M9" s="9">
        <v>74</v>
      </c>
      <c r="N9" s="8">
        <v>71</v>
      </c>
      <c r="O9" s="8">
        <v>76</v>
      </c>
      <c r="P9" s="25">
        <f t="shared" si="5"/>
        <v>221</v>
      </c>
      <c r="Q9" s="8">
        <f t="shared" si="1"/>
        <v>4</v>
      </c>
      <c r="R9" s="7">
        <f>VLOOKUP(Q9,'Points System'!$A$3:$B$53,2,FALSE)</f>
        <v>60</v>
      </c>
      <c r="T9" s="9">
        <v>83</v>
      </c>
      <c r="U9" s="8">
        <v>85</v>
      </c>
      <c r="V9" s="8">
        <v>83</v>
      </c>
      <c r="W9" s="25">
        <f t="shared" si="6"/>
        <v>251</v>
      </c>
      <c r="X9" s="8">
        <f t="shared" si="2"/>
        <v>4</v>
      </c>
      <c r="Y9" s="61">
        <v>58</v>
      </c>
      <c r="AA9" s="9">
        <f t="shared" si="7"/>
        <v>178</v>
      </c>
      <c r="AB9" s="7">
        <f t="shared" si="3"/>
        <v>4</v>
      </c>
    </row>
    <row r="10" spans="1:28" x14ac:dyDescent="0.3">
      <c r="B10" s="23">
        <v>238</v>
      </c>
      <c r="C10" s="8" t="s">
        <v>142</v>
      </c>
      <c r="D10" s="8" t="s">
        <v>35</v>
      </c>
      <c r="F10" s="9">
        <v>66</v>
      </c>
      <c r="G10" s="8">
        <v>68</v>
      </c>
      <c r="H10" s="8">
        <v>69</v>
      </c>
      <c r="I10" s="25">
        <f t="shared" si="4"/>
        <v>203</v>
      </c>
      <c r="J10" s="8">
        <f t="shared" si="0"/>
        <v>2</v>
      </c>
      <c r="K10" s="7">
        <f>VLOOKUP(J10,'Points System'!$A$3:$B$53,2,FALSE)</f>
        <v>75</v>
      </c>
      <c r="M10" s="9">
        <v>80</v>
      </c>
      <c r="N10" s="8">
        <v>81</v>
      </c>
      <c r="O10" s="8">
        <v>79</v>
      </c>
      <c r="P10" s="25">
        <f t="shared" si="5"/>
        <v>240</v>
      </c>
      <c r="Q10" s="8">
        <f t="shared" si="1"/>
        <v>2</v>
      </c>
      <c r="R10" s="7">
        <f>VLOOKUP(Q10,'Points System'!$A$3:$B$53,2,FALSE)</f>
        <v>75</v>
      </c>
      <c r="T10" s="9">
        <v>88.5</v>
      </c>
      <c r="U10" s="8">
        <v>90</v>
      </c>
      <c r="V10" s="8">
        <v>88</v>
      </c>
      <c r="W10" s="25">
        <f t="shared" si="6"/>
        <v>266.5</v>
      </c>
      <c r="X10" s="8">
        <f t="shared" si="2"/>
        <v>2</v>
      </c>
      <c r="Y10" s="7">
        <f>VLOOKUP(X10,'Points System'!$A$3:$B$53,2,FALSE)</f>
        <v>75</v>
      </c>
      <c r="AA10" s="9">
        <f t="shared" si="7"/>
        <v>225</v>
      </c>
      <c r="AB10" s="7">
        <f t="shared" si="3"/>
        <v>2</v>
      </c>
    </row>
    <row r="11" spans="1:28" x14ac:dyDescent="0.3">
      <c r="B11" s="23">
        <v>239</v>
      </c>
      <c r="C11" s="8" t="s">
        <v>143</v>
      </c>
      <c r="D11" s="8" t="s">
        <v>51</v>
      </c>
      <c r="F11" s="9">
        <v>50</v>
      </c>
      <c r="G11" s="8">
        <v>65</v>
      </c>
      <c r="H11" s="8">
        <v>68</v>
      </c>
      <c r="I11" s="25">
        <f t="shared" si="4"/>
        <v>183</v>
      </c>
      <c r="J11" s="8">
        <f t="shared" si="0"/>
        <v>6</v>
      </c>
      <c r="K11" s="61">
        <v>51.5</v>
      </c>
      <c r="M11" s="9">
        <v>65</v>
      </c>
      <c r="N11" s="8">
        <v>75</v>
      </c>
      <c r="O11" s="8">
        <v>78</v>
      </c>
      <c r="P11" s="25">
        <f t="shared" si="5"/>
        <v>218</v>
      </c>
      <c r="Q11" s="8">
        <f t="shared" si="1"/>
        <v>5</v>
      </c>
      <c r="R11" s="7">
        <f>VLOOKUP(Q11,'Points System'!$A$3:$B$53,2,FALSE)</f>
        <v>56</v>
      </c>
      <c r="T11" s="9">
        <v>0</v>
      </c>
      <c r="U11" s="8">
        <v>80</v>
      </c>
      <c r="V11" s="8">
        <v>84</v>
      </c>
      <c r="W11" s="25">
        <f t="shared" si="6"/>
        <v>164</v>
      </c>
      <c r="X11" s="8">
        <f t="shared" si="2"/>
        <v>10</v>
      </c>
      <c r="Y11" s="7">
        <f>VLOOKUP(X11,'Points System'!$A$3:$B$53,2,FALSE)</f>
        <v>43</v>
      </c>
      <c r="AA11" s="9">
        <f t="shared" si="7"/>
        <v>150.5</v>
      </c>
      <c r="AB11" s="7">
        <f t="shared" si="3"/>
        <v>7</v>
      </c>
    </row>
    <row r="12" spans="1:28" x14ac:dyDescent="0.3">
      <c r="B12" s="23">
        <v>240</v>
      </c>
      <c r="C12" s="8" t="s">
        <v>144</v>
      </c>
      <c r="D12" s="8" t="s">
        <v>35</v>
      </c>
      <c r="F12" s="9">
        <v>70</v>
      </c>
      <c r="G12" s="8">
        <v>70</v>
      </c>
      <c r="H12" s="8">
        <v>71</v>
      </c>
      <c r="I12" s="25">
        <f t="shared" si="4"/>
        <v>211</v>
      </c>
      <c r="J12" s="8">
        <f t="shared" si="0"/>
        <v>1</v>
      </c>
      <c r="K12" s="7">
        <f>VLOOKUP(J12,'Points System'!$A$3:$B$53,2,FALSE)</f>
        <v>100</v>
      </c>
      <c r="M12" s="9">
        <v>82</v>
      </c>
      <c r="N12" s="8">
        <v>80</v>
      </c>
      <c r="O12" s="8">
        <v>80</v>
      </c>
      <c r="P12" s="25">
        <f t="shared" si="5"/>
        <v>242</v>
      </c>
      <c r="Q12" s="8">
        <f t="shared" si="1"/>
        <v>1</v>
      </c>
      <c r="R12" s="7">
        <f>VLOOKUP(Q12,'Points System'!$A$3:$B$53,2,FALSE)</f>
        <v>100</v>
      </c>
      <c r="T12" s="9">
        <v>88.75</v>
      </c>
      <c r="U12" s="8">
        <v>91</v>
      </c>
      <c r="V12" s="8">
        <v>90</v>
      </c>
      <c r="W12" s="25">
        <f t="shared" si="6"/>
        <v>269.75</v>
      </c>
      <c r="X12" s="8">
        <f t="shared" si="2"/>
        <v>1</v>
      </c>
      <c r="Y12" s="7">
        <f>VLOOKUP(X12,'Points System'!$A$3:$B$53,2,FALSE)</f>
        <v>100</v>
      </c>
      <c r="AA12" s="9">
        <f t="shared" si="7"/>
        <v>300</v>
      </c>
      <c r="AB12" s="7">
        <f t="shared" si="3"/>
        <v>1</v>
      </c>
    </row>
    <row r="13" spans="1:28" x14ac:dyDescent="0.3">
      <c r="B13" s="23">
        <v>241</v>
      </c>
      <c r="C13" s="8" t="s">
        <v>145</v>
      </c>
      <c r="D13" s="8" t="s">
        <v>106</v>
      </c>
      <c r="F13" s="9">
        <v>57</v>
      </c>
      <c r="G13" s="8">
        <v>50</v>
      </c>
      <c r="H13" s="8">
        <v>50</v>
      </c>
      <c r="I13" s="25">
        <f t="shared" si="4"/>
        <v>157</v>
      </c>
      <c r="J13" s="8">
        <f t="shared" si="0"/>
        <v>10</v>
      </c>
      <c r="K13" s="7">
        <f>VLOOKUP(J13,'Points System'!$A$3:$B$53,2,FALSE)</f>
        <v>43</v>
      </c>
      <c r="M13" s="9">
        <v>73</v>
      </c>
      <c r="N13" s="8">
        <v>65</v>
      </c>
      <c r="O13" s="8">
        <v>75</v>
      </c>
      <c r="P13" s="25">
        <f t="shared" si="5"/>
        <v>213</v>
      </c>
      <c r="Q13" s="8">
        <f t="shared" si="1"/>
        <v>7</v>
      </c>
      <c r="R13" s="7">
        <f>VLOOKUP(Q13,'Points System'!$A$3:$B$53,2,FALSE)</f>
        <v>50</v>
      </c>
      <c r="T13" s="9">
        <v>87</v>
      </c>
      <c r="U13" s="8">
        <v>70</v>
      </c>
      <c r="V13" s="8">
        <v>80</v>
      </c>
      <c r="W13" s="25">
        <f t="shared" si="6"/>
        <v>237</v>
      </c>
      <c r="X13" s="8">
        <f t="shared" si="2"/>
        <v>9</v>
      </c>
      <c r="Y13" s="7">
        <f>VLOOKUP(X13,'Points System'!$A$3:$B$53,2,FALSE)</f>
        <v>45</v>
      </c>
      <c r="AA13" s="9">
        <f t="shared" si="7"/>
        <v>138</v>
      </c>
      <c r="AB13" s="7">
        <f t="shared" si="3"/>
        <v>9</v>
      </c>
    </row>
    <row r="14" spans="1:28" ht="15" thickBot="1" x14ac:dyDescent="0.35">
      <c r="B14" s="23">
        <v>242</v>
      </c>
      <c r="C14" s="8" t="s">
        <v>146</v>
      </c>
      <c r="D14" s="8" t="s">
        <v>35</v>
      </c>
      <c r="F14" s="6">
        <v>60</v>
      </c>
      <c r="G14" s="5">
        <v>60</v>
      </c>
      <c r="H14" s="5">
        <v>62</v>
      </c>
      <c r="I14" s="34">
        <f t="shared" si="4"/>
        <v>182</v>
      </c>
      <c r="J14" s="5">
        <f t="shared" si="0"/>
        <v>8</v>
      </c>
      <c r="K14" s="4">
        <f>VLOOKUP(J14,'Points System'!$A$3:$B$53,2,FALSE)</f>
        <v>47</v>
      </c>
      <c r="M14" s="6">
        <v>68</v>
      </c>
      <c r="N14" s="5">
        <v>70</v>
      </c>
      <c r="O14" s="5">
        <v>72</v>
      </c>
      <c r="P14" s="34">
        <f t="shared" si="5"/>
        <v>210</v>
      </c>
      <c r="Q14" s="5">
        <f t="shared" si="1"/>
        <v>9</v>
      </c>
      <c r="R14" s="4">
        <f>VLOOKUP(Q14,'Points System'!$A$3:$B$53,2,FALSE)</f>
        <v>45</v>
      </c>
      <c r="T14" s="6">
        <v>80</v>
      </c>
      <c r="U14" s="5">
        <v>85.5</v>
      </c>
      <c r="V14" s="5">
        <v>85.5</v>
      </c>
      <c r="W14" s="34">
        <f t="shared" si="6"/>
        <v>251</v>
      </c>
      <c r="X14" s="5">
        <f t="shared" si="2"/>
        <v>4</v>
      </c>
      <c r="Y14" s="62">
        <v>58</v>
      </c>
      <c r="AA14" s="6">
        <f t="shared" si="7"/>
        <v>150</v>
      </c>
      <c r="AB14" s="4">
        <f t="shared" si="3"/>
        <v>8</v>
      </c>
    </row>
    <row r="16" spans="1:28" ht="15" thickBot="1" x14ac:dyDescent="0.35"/>
    <row r="17" spans="1:26" x14ac:dyDescent="0.3">
      <c r="A17" s="92" t="s">
        <v>22</v>
      </c>
      <c r="B17" s="92"/>
      <c r="C17" s="92"/>
      <c r="D17" s="26"/>
      <c r="E17" s="26"/>
      <c r="F17" s="26"/>
      <c r="G17" s="26"/>
      <c r="H17" s="26"/>
      <c r="I17" s="26"/>
      <c r="J17" s="26"/>
      <c r="M17" s="12"/>
      <c r="U17" s="93" t="s">
        <v>21</v>
      </c>
      <c r="V17" s="94"/>
      <c r="W17" s="94"/>
      <c r="X17" s="95"/>
    </row>
    <row r="18" spans="1:26" x14ac:dyDescent="0.3">
      <c r="A18" s="26"/>
      <c r="B18" s="26" t="s">
        <v>20</v>
      </c>
      <c r="C18" s="26" t="s">
        <v>19</v>
      </c>
      <c r="D18" s="26" t="s">
        <v>18</v>
      </c>
      <c r="E18" s="26"/>
      <c r="F18" s="26" t="s">
        <v>17</v>
      </c>
      <c r="G18" s="26" t="s">
        <v>16</v>
      </c>
      <c r="H18" s="26" t="s">
        <v>15</v>
      </c>
      <c r="I18" s="26" t="s">
        <v>14</v>
      </c>
      <c r="J18" s="26" t="s">
        <v>12</v>
      </c>
      <c r="M18" s="12" t="s">
        <v>13</v>
      </c>
      <c r="U18" s="16" t="s">
        <v>12</v>
      </c>
      <c r="V18" s="15" t="s">
        <v>11</v>
      </c>
      <c r="W18" s="15" t="s">
        <v>12</v>
      </c>
      <c r="X18" s="14" t="s">
        <v>11</v>
      </c>
      <c r="Y18" s="13"/>
      <c r="Z18" s="13"/>
    </row>
    <row r="19" spans="1:26" x14ac:dyDescent="0.3">
      <c r="A19" s="8">
        <v>1</v>
      </c>
      <c r="B19" s="23">
        <v>240</v>
      </c>
      <c r="C19" s="8" t="s">
        <v>144</v>
      </c>
      <c r="D19" s="8" t="s">
        <v>35</v>
      </c>
      <c r="F19" s="8">
        <f t="shared" ref="F19:F28" si="8">VLOOKUP($C19,$C$5:$AB$14,9,FALSE)</f>
        <v>100</v>
      </c>
      <c r="G19" s="8">
        <f t="shared" ref="G19:G28" si="9">VLOOKUP($C19,$C$5:$AB$14,16,FALSE)</f>
        <v>100</v>
      </c>
      <c r="H19" s="8">
        <f t="shared" ref="H19:H28" si="10">VLOOKUP($C19,$C$5:$AB$14,23,FALSE)</f>
        <v>100</v>
      </c>
      <c r="I19" s="25">
        <f t="shared" ref="I19:I28" si="11">SUM(F19:H19)</f>
        <v>300</v>
      </c>
      <c r="J19" s="8">
        <f t="shared" ref="J19:J28" si="12">RANK(I19,$I$19:$I$28)</f>
        <v>1</v>
      </c>
      <c r="M19" s="58">
        <f t="shared" ref="M19:M28" si="13">I19-(VLOOKUP($C19,$C$5:$AB$14,25,FALSE))</f>
        <v>0</v>
      </c>
      <c r="U19" s="9">
        <v>1</v>
      </c>
      <c r="V19" s="8">
        <v>100</v>
      </c>
      <c r="W19" s="8">
        <v>26</v>
      </c>
      <c r="X19" s="7">
        <v>25</v>
      </c>
    </row>
    <row r="20" spans="1:26" x14ac:dyDescent="0.3">
      <c r="A20" s="8">
        <v>2</v>
      </c>
      <c r="B20" s="23">
        <v>238</v>
      </c>
      <c r="C20" s="8" t="s">
        <v>142</v>
      </c>
      <c r="D20" s="8" t="s">
        <v>35</v>
      </c>
      <c r="F20" s="8">
        <f t="shared" si="8"/>
        <v>75</v>
      </c>
      <c r="G20" s="8">
        <f t="shared" si="9"/>
        <v>75</v>
      </c>
      <c r="H20" s="8">
        <f t="shared" si="10"/>
        <v>75</v>
      </c>
      <c r="I20" s="25">
        <f t="shared" si="11"/>
        <v>225</v>
      </c>
      <c r="J20" s="8">
        <f t="shared" si="12"/>
        <v>2</v>
      </c>
      <c r="M20" s="58">
        <f t="shared" si="13"/>
        <v>0</v>
      </c>
      <c r="U20" s="9">
        <v>2</v>
      </c>
      <c r="V20" s="8">
        <v>75</v>
      </c>
      <c r="W20" s="8">
        <v>27</v>
      </c>
      <c r="X20" s="7">
        <v>24</v>
      </c>
    </row>
    <row r="21" spans="1:26" x14ac:dyDescent="0.3">
      <c r="A21" s="8">
        <v>3</v>
      </c>
      <c r="B21" s="23">
        <v>235</v>
      </c>
      <c r="C21" s="8" t="s">
        <v>139</v>
      </c>
      <c r="D21" s="8" t="s">
        <v>50</v>
      </c>
      <c r="F21" s="8">
        <f t="shared" si="8"/>
        <v>65</v>
      </c>
      <c r="G21" s="8">
        <f t="shared" si="9"/>
        <v>65</v>
      </c>
      <c r="H21" s="8">
        <f t="shared" si="10"/>
        <v>65</v>
      </c>
      <c r="I21" s="25">
        <f t="shared" si="11"/>
        <v>195</v>
      </c>
      <c r="J21" s="8">
        <f t="shared" si="12"/>
        <v>3</v>
      </c>
      <c r="M21" s="58">
        <f t="shared" si="13"/>
        <v>0</v>
      </c>
      <c r="U21" s="9">
        <v>3</v>
      </c>
      <c r="V21" s="8">
        <v>65</v>
      </c>
      <c r="W21" s="8">
        <v>28</v>
      </c>
      <c r="X21" s="7">
        <v>23</v>
      </c>
    </row>
    <row r="22" spans="1:26" x14ac:dyDescent="0.3">
      <c r="A22" s="8">
        <v>4</v>
      </c>
      <c r="B22" s="23">
        <v>237</v>
      </c>
      <c r="C22" s="8" t="s">
        <v>141</v>
      </c>
      <c r="D22" s="8" t="s">
        <v>106</v>
      </c>
      <c r="F22" s="8">
        <f t="shared" si="8"/>
        <v>60</v>
      </c>
      <c r="G22" s="8">
        <f t="shared" si="9"/>
        <v>60</v>
      </c>
      <c r="H22" s="8">
        <f t="shared" si="10"/>
        <v>58</v>
      </c>
      <c r="I22" s="25">
        <f t="shared" si="11"/>
        <v>178</v>
      </c>
      <c r="J22" s="8">
        <f t="shared" si="12"/>
        <v>4</v>
      </c>
      <c r="M22" s="58">
        <f t="shared" si="13"/>
        <v>0</v>
      </c>
      <c r="U22" s="9">
        <v>4</v>
      </c>
      <c r="V22" s="8">
        <v>60</v>
      </c>
      <c r="W22" s="8">
        <v>29</v>
      </c>
      <c r="X22" s="7">
        <v>22</v>
      </c>
    </row>
    <row r="23" spans="1:26" x14ac:dyDescent="0.3">
      <c r="A23" s="8">
        <v>5</v>
      </c>
      <c r="B23" s="23">
        <v>233</v>
      </c>
      <c r="C23" s="8" t="s">
        <v>137</v>
      </c>
      <c r="D23" s="8" t="s">
        <v>35</v>
      </c>
      <c r="F23" s="8">
        <f t="shared" si="8"/>
        <v>56</v>
      </c>
      <c r="G23" s="8">
        <f t="shared" si="9"/>
        <v>47</v>
      </c>
      <c r="H23" s="8">
        <f t="shared" si="10"/>
        <v>53</v>
      </c>
      <c r="I23" s="25">
        <f t="shared" si="11"/>
        <v>156</v>
      </c>
      <c r="J23" s="8">
        <f t="shared" si="12"/>
        <v>5</v>
      </c>
      <c r="M23" s="58">
        <f t="shared" si="13"/>
        <v>0</v>
      </c>
      <c r="U23" s="9">
        <v>5</v>
      </c>
      <c r="V23" s="8">
        <v>56</v>
      </c>
      <c r="W23" s="8">
        <v>30</v>
      </c>
      <c r="X23" s="7">
        <v>21</v>
      </c>
    </row>
    <row r="24" spans="1:26" x14ac:dyDescent="0.3">
      <c r="A24" s="8">
        <v>6</v>
      </c>
      <c r="B24" s="23">
        <v>234</v>
      </c>
      <c r="C24" s="8" t="s">
        <v>138</v>
      </c>
      <c r="D24" s="8" t="s">
        <v>35</v>
      </c>
      <c r="F24" s="8">
        <f t="shared" si="8"/>
        <v>51.5</v>
      </c>
      <c r="G24" s="8">
        <f t="shared" si="9"/>
        <v>53</v>
      </c>
      <c r="H24" s="8">
        <f t="shared" si="10"/>
        <v>47</v>
      </c>
      <c r="I24" s="25">
        <f t="shared" si="11"/>
        <v>151.5</v>
      </c>
      <c r="J24" s="8">
        <f t="shared" si="12"/>
        <v>6</v>
      </c>
      <c r="M24" s="58">
        <f t="shared" si="13"/>
        <v>0</v>
      </c>
      <c r="U24" s="9">
        <v>6</v>
      </c>
      <c r="V24" s="8">
        <v>53</v>
      </c>
      <c r="W24" s="8">
        <v>31</v>
      </c>
      <c r="X24" s="7">
        <v>20</v>
      </c>
    </row>
    <row r="25" spans="1:26" x14ac:dyDescent="0.3">
      <c r="A25" s="8">
        <v>7</v>
      </c>
      <c r="B25" s="23">
        <v>239</v>
      </c>
      <c r="C25" s="8" t="s">
        <v>143</v>
      </c>
      <c r="D25" s="8" t="s">
        <v>51</v>
      </c>
      <c r="F25" s="8">
        <f t="shared" si="8"/>
        <v>51.5</v>
      </c>
      <c r="G25" s="8">
        <f t="shared" si="9"/>
        <v>56</v>
      </c>
      <c r="H25" s="8">
        <f t="shared" si="10"/>
        <v>43</v>
      </c>
      <c r="I25" s="25">
        <f t="shared" si="11"/>
        <v>150.5</v>
      </c>
      <c r="J25" s="8">
        <f t="shared" si="12"/>
        <v>7</v>
      </c>
      <c r="M25" s="58">
        <f t="shared" si="13"/>
        <v>0</v>
      </c>
      <c r="U25" s="9">
        <v>7</v>
      </c>
      <c r="V25" s="8">
        <v>50</v>
      </c>
      <c r="W25" s="8">
        <v>32</v>
      </c>
      <c r="X25" s="7">
        <v>19</v>
      </c>
    </row>
    <row r="26" spans="1:26" x14ac:dyDescent="0.3">
      <c r="A26" s="8">
        <v>8</v>
      </c>
      <c r="B26" s="23">
        <v>242</v>
      </c>
      <c r="C26" s="8" t="s">
        <v>146</v>
      </c>
      <c r="D26" s="8" t="s">
        <v>35</v>
      </c>
      <c r="F26" s="8">
        <f t="shared" si="8"/>
        <v>47</v>
      </c>
      <c r="G26" s="8">
        <f t="shared" si="9"/>
        <v>45</v>
      </c>
      <c r="H26" s="8">
        <f t="shared" si="10"/>
        <v>58</v>
      </c>
      <c r="I26" s="25">
        <f t="shared" si="11"/>
        <v>150</v>
      </c>
      <c r="J26" s="8">
        <f t="shared" si="12"/>
        <v>8</v>
      </c>
      <c r="M26" s="58">
        <f t="shared" si="13"/>
        <v>0</v>
      </c>
      <c r="U26" s="9">
        <v>8</v>
      </c>
      <c r="V26" s="8">
        <v>47</v>
      </c>
      <c r="W26" s="8">
        <v>33</v>
      </c>
      <c r="X26" s="7">
        <v>18</v>
      </c>
    </row>
    <row r="27" spans="1:26" x14ac:dyDescent="0.3">
      <c r="A27" s="8">
        <v>9</v>
      </c>
      <c r="B27" s="23">
        <v>236</v>
      </c>
      <c r="C27" s="8" t="s">
        <v>140</v>
      </c>
      <c r="D27" s="8" t="s">
        <v>35</v>
      </c>
      <c r="F27" s="8">
        <f t="shared" si="8"/>
        <v>45</v>
      </c>
      <c r="G27" s="8">
        <f t="shared" si="9"/>
        <v>43</v>
      </c>
      <c r="H27" s="8">
        <f t="shared" si="10"/>
        <v>50</v>
      </c>
      <c r="I27" s="25">
        <f t="shared" si="11"/>
        <v>138</v>
      </c>
      <c r="J27" s="8">
        <f t="shared" si="12"/>
        <v>9</v>
      </c>
      <c r="M27" s="58">
        <f t="shared" si="13"/>
        <v>0</v>
      </c>
      <c r="U27" s="9">
        <v>9</v>
      </c>
      <c r="V27" s="8">
        <v>45</v>
      </c>
      <c r="W27" s="8">
        <v>34</v>
      </c>
      <c r="X27" s="7">
        <v>17</v>
      </c>
    </row>
    <row r="28" spans="1:26" x14ac:dyDescent="0.3">
      <c r="A28" s="8">
        <v>10</v>
      </c>
      <c r="B28" s="23">
        <v>241</v>
      </c>
      <c r="C28" s="8" t="s">
        <v>145</v>
      </c>
      <c r="D28" s="8" t="s">
        <v>106</v>
      </c>
      <c r="F28" s="8">
        <f t="shared" si="8"/>
        <v>43</v>
      </c>
      <c r="G28" s="8">
        <f t="shared" si="9"/>
        <v>50</v>
      </c>
      <c r="H28" s="8">
        <f t="shared" si="10"/>
        <v>45</v>
      </c>
      <c r="I28" s="25">
        <f t="shared" si="11"/>
        <v>138</v>
      </c>
      <c r="J28" s="8">
        <f t="shared" si="12"/>
        <v>9</v>
      </c>
      <c r="M28" s="58">
        <f t="shared" si="13"/>
        <v>0</v>
      </c>
      <c r="U28" s="9">
        <v>10</v>
      </c>
      <c r="V28" s="8">
        <v>43</v>
      </c>
      <c r="W28" s="8">
        <v>35</v>
      </c>
      <c r="X28" s="7">
        <v>16</v>
      </c>
    </row>
    <row r="29" spans="1:26" x14ac:dyDescent="0.3">
      <c r="I29" s="25"/>
      <c r="M29" s="12"/>
      <c r="U29" s="9">
        <v>11</v>
      </c>
      <c r="V29" s="8">
        <v>41</v>
      </c>
      <c r="W29" s="8">
        <v>36</v>
      </c>
      <c r="X29" s="7">
        <v>15</v>
      </c>
    </row>
    <row r="30" spans="1:26" x14ac:dyDescent="0.3">
      <c r="U30" s="9">
        <v>12</v>
      </c>
      <c r="V30" s="8">
        <v>39</v>
      </c>
      <c r="W30" s="8">
        <v>37</v>
      </c>
      <c r="X30" s="7">
        <v>14</v>
      </c>
    </row>
    <row r="31" spans="1:26" x14ac:dyDescent="0.3">
      <c r="U31" s="9">
        <v>13</v>
      </c>
      <c r="V31" s="8">
        <v>38</v>
      </c>
      <c r="W31" s="8">
        <v>38</v>
      </c>
      <c r="X31" s="7">
        <v>13</v>
      </c>
    </row>
    <row r="32" spans="1:26" x14ac:dyDescent="0.3">
      <c r="A32" s="10" t="s">
        <v>10</v>
      </c>
      <c r="B32" s="10"/>
      <c r="C32" s="11">
        <v>7</v>
      </c>
      <c r="D32" s="10"/>
      <c r="E32" s="10"/>
      <c r="F32" s="10"/>
      <c r="U32" s="9">
        <v>14</v>
      </c>
      <c r="V32" s="8">
        <v>37</v>
      </c>
      <c r="W32" s="8">
        <v>39</v>
      </c>
      <c r="X32" s="7">
        <v>12</v>
      </c>
    </row>
    <row r="33" spans="1:24" x14ac:dyDescent="0.3">
      <c r="G33" s="3"/>
      <c r="U33" s="9">
        <v>15</v>
      </c>
      <c r="V33" s="8">
        <v>36</v>
      </c>
      <c r="W33" s="8">
        <v>40</v>
      </c>
      <c r="X33" s="7">
        <v>11</v>
      </c>
    </row>
    <row r="34" spans="1:24" x14ac:dyDescent="0.3">
      <c r="A34" s="96" t="str">
        <f>$A$1</f>
        <v xml:space="preserve">Sub-Minor Mixed 5 Years &amp; Under </v>
      </c>
      <c r="B34" s="96"/>
      <c r="C34" s="96"/>
      <c r="D34" s="96"/>
      <c r="E34" s="29"/>
      <c r="U34" s="9">
        <v>16</v>
      </c>
      <c r="V34" s="8">
        <v>35</v>
      </c>
      <c r="W34" s="8">
        <v>41</v>
      </c>
      <c r="X34" s="7">
        <v>10</v>
      </c>
    </row>
    <row r="35" spans="1:24" x14ac:dyDescent="0.3">
      <c r="A35" s="8" t="s">
        <v>9</v>
      </c>
      <c r="B35" s="23">
        <v>240</v>
      </c>
      <c r="C35" s="8" t="s">
        <v>144</v>
      </c>
      <c r="D35" s="8" t="s">
        <v>35</v>
      </c>
      <c r="U35" s="9">
        <v>17</v>
      </c>
      <c r="V35" s="8">
        <v>34</v>
      </c>
      <c r="W35" s="8">
        <v>42</v>
      </c>
      <c r="X35" s="7">
        <v>9</v>
      </c>
    </row>
    <row r="36" spans="1:24" x14ac:dyDescent="0.3">
      <c r="A36" s="8" t="s">
        <v>0</v>
      </c>
      <c r="B36" s="23">
        <v>238</v>
      </c>
      <c r="C36" s="8" t="s">
        <v>142</v>
      </c>
      <c r="D36" s="8" t="s">
        <v>35</v>
      </c>
      <c r="U36" s="9">
        <v>18</v>
      </c>
      <c r="V36" s="8">
        <v>33</v>
      </c>
      <c r="W36" s="8">
        <v>43</v>
      </c>
      <c r="X36" s="7">
        <v>8</v>
      </c>
    </row>
    <row r="37" spans="1:24" x14ac:dyDescent="0.3">
      <c r="A37" s="8" t="s">
        <v>1</v>
      </c>
      <c r="B37" s="23">
        <v>235</v>
      </c>
      <c r="C37" s="8" t="s">
        <v>139</v>
      </c>
      <c r="D37" s="8" t="s">
        <v>50</v>
      </c>
      <c r="U37" s="9">
        <v>19</v>
      </c>
      <c r="V37" s="8">
        <v>32</v>
      </c>
      <c r="W37" s="8">
        <v>44</v>
      </c>
      <c r="X37" s="7">
        <v>7</v>
      </c>
    </row>
    <row r="38" spans="1:24" x14ac:dyDescent="0.3">
      <c r="A38" s="8" t="s">
        <v>8</v>
      </c>
      <c r="B38" s="23">
        <v>237</v>
      </c>
      <c r="C38" s="8" t="s">
        <v>141</v>
      </c>
      <c r="D38" s="8" t="s">
        <v>106</v>
      </c>
      <c r="U38" s="9">
        <v>20</v>
      </c>
      <c r="V38" s="8">
        <v>31</v>
      </c>
      <c r="W38" s="8">
        <v>45</v>
      </c>
      <c r="X38" s="7">
        <v>6</v>
      </c>
    </row>
    <row r="39" spans="1:24" x14ac:dyDescent="0.3">
      <c r="A39" s="8" t="s">
        <v>7</v>
      </c>
      <c r="B39" s="23">
        <v>233</v>
      </c>
      <c r="C39" s="8" t="s">
        <v>137</v>
      </c>
      <c r="D39" s="8" t="s">
        <v>35</v>
      </c>
      <c r="U39" s="9">
        <v>21</v>
      </c>
      <c r="V39" s="8">
        <v>30</v>
      </c>
      <c r="W39" s="8">
        <v>46</v>
      </c>
      <c r="X39" s="7">
        <v>5</v>
      </c>
    </row>
    <row r="40" spans="1:24" x14ac:dyDescent="0.3">
      <c r="A40" s="8" t="s">
        <v>6</v>
      </c>
      <c r="B40" s="23">
        <v>234</v>
      </c>
      <c r="C40" s="8" t="s">
        <v>138</v>
      </c>
      <c r="D40" s="8" t="s">
        <v>35</v>
      </c>
      <c r="U40" s="9">
        <v>22</v>
      </c>
      <c r="V40" s="8">
        <v>29</v>
      </c>
      <c r="W40" s="8">
        <v>47</v>
      </c>
      <c r="X40" s="7">
        <v>4</v>
      </c>
    </row>
    <row r="41" spans="1:24" x14ac:dyDescent="0.3">
      <c r="A41" s="8" t="s">
        <v>5</v>
      </c>
      <c r="B41" s="23">
        <v>239</v>
      </c>
      <c r="C41" s="8" t="s">
        <v>143</v>
      </c>
      <c r="D41" s="8" t="s">
        <v>51</v>
      </c>
      <c r="U41" s="9">
        <v>23</v>
      </c>
      <c r="V41" s="8">
        <v>28</v>
      </c>
      <c r="W41" s="8">
        <v>48</v>
      </c>
      <c r="X41" s="7">
        <v>3</v>
      </c>
    </row>
    <row r="42" spans="1:24" x14ac:dyDescent="0.3">
      <c r="A42" s="8" t="s">
        <v>4</v>
      </c>
      <c r="B42" s="23">
        <v>242</v>
      </c>
      <c r="C42" s="8" t="s">
        <v>146</v>
      </c>
      <c r="D42" s="8" t="s">
        <v>35</v>
      </c>
      <c r="U42" s="9">
        <v>24</v>
      </c>
      <c r="V42" s="8">
        <v>27</v>
      </c>
      <c r="W42" s="8">
        <v>49</v>
      </c>
      <c r="X42" s="7">
        <v>2</v>
      </c>
    </row>
    <row r="43" spans="1:24" ht="15" thickBot="1" x14ac:dyDescent="0.35">
      <c r="A43" s="8" t="s">
        <v>38</v>
      </c>
      <c r="B43" s="23">
        <v>236</v>
      </c>
      <c r="C43" s="8" t="s">
        <v>140</v>
      </c>
      <c r="D43" s="8" t="s">
        <v>35</v>
      </c>
      <c r="U43" s="6">
        <v>25</v>
      </c>
      <c r="V43" s="5">
        <v>26</v>
      </c>
      <c r="W43" s="5">
        <v>50</v>
      </c>
      <c r="X43" s="4">
        <v>1</v>
      </c>
    </row>
    <row r="44" spans="1:24" x14ac:dyDescent="0.3">
      <c r="A44" s="8" t="s">
        <v>39</v>
      </c>
      <c r="B44" s="23">
        <v>241</v>
      </c>
      <c r="C44" s="8" t="s">
        <v>145</v>
      </c>
      <c r="D44" s="8" t="s">
        <v>106</v>
      </c>
    </row>
    <row r="45" spans="1:24" x14ac:dyDescent="0.3">
      <c r="P45"/>
    </row>
    <row r="46" spans="1:24" x14ac:dyDescent="0.3">
      <c r="A46" s="24" t="s">
        <v>3</v>
      </c>
      <c r="B46" s="2"/>
      <c r="C46" s="2"/>
      <c r="D46" s="2"/>
      <c r="E46" s="2"/>
      <c r="N46"/>
      <c r="O46" s="32"/>
      <c r="P46"/>
    </row>
    <row r="47" spans="1:24" x14ac:dyDescent="0.3">
      <c r="A47" s="1" t="s">
        <v>2</v>
      </c>
      <c r="B47" s="2"/>
      <c r="C47" s="2"/>
      <c r="D47" s="2"/>
      <c r="E47" s="2"/>
      <c r="N47"/>
      <c r="O47" s="33"/>
      <c r="P47"/>
    </row>
    <row r="48" spans="1:24" ht="18" x14ac:dyDescent="0.35">
      <c r="A48" s="97" t="str">
        <f>$A$1</f>
        <v xml:space="preserve">Sub-Minor Mixed 5 Years &amp; Under </v>
      </c>
      <c r="B48" s="97"/>
      <c r="C48" s="97"/>
      <c r="D48" s="97"/>
      <c r="E48" s="97"/>
      <c r="F48" s="97"/>
      <c r="N48"/>
      <c r="O48" s="31"/>
    </row>
    <row r="49" spans="1:17" ht="18" x14ac:dyDescent="0.35">
      <c r="A49" s="43" t="s">
        <v>48</v>
      </c>
      <c r="B49" s="42"/>
      <c r="C49" s="42"/>
      <c r="D49" s="42"/>
      <c r="E49" s="42"/>
      <c r="F49" s="42"/>
      <c r="P49"/>
    </row>
    <row r="50" spans="1:17" ht="18" x14ac:dyDescent="0.35">
      <c r="A50" s="42" t="s">
        <v>41</v>
      </c>
      <c r="B50" s="42"/>
      <c r="C50" s="42"/>
      <c r="D50" s="42"/>
      <c r="E50" s="42"/>
      <c r="F50" s="42"/>
    </row>
    <row r="51" spans="1:17" ht="21" x14ac:dyDescent="0.4">
      <c r="A51" s="42"/>
      <c r="B51" s="66">
        <v>236</v>
      </c>
      <c r="C51" s="67" t="s">
        <v>140</v>
      </c>
      <c r="D51" s="67" t="s">
        <v>35</v>
      </c>
      <c r="E51" s="42"/>
      <c r="F51" s="42"/>
    </row>
    <row r="52" spans="1:17" ht="21" x14ac:dyDescent="0.4">
      <c r="A52" s="42"/>
      <c r="B52" s="66">
        <v>241</v>
      </c>
      <c r="C52" s="67" t="s">
        <v>145</v>
      </c>
      <c r="D52" s="67" t="s">
        <v>106</v>
      </c>
      <c r="E52" s="42"/>
      <c r="F52" s="42"/>
      <c r="Q52"/>
    </row>
    <row r="53" spans="1:17" ht="21" x14ac:dyDescent="0.4">
      <c r="A53" s="42"/>
      <c r="B53" s="66">
        <v>242</v>
      </c>
      <c r="C53" s="67" t="s">
        <v>146</v>
      </c>
      <c r="D53" s="67" t="s">
        <v>35</v>
      </c>
      <c r="E53" s="42"/>
      <c r="F53" s="42"/>
      <c r="Q53"/>
    </row>
    <row r="54" spans="1:17" ht="21" x14ac:dyDescent="0.4">
      <c r="A54" s="42"/>
      <c r="B54" s="66"/>
      <c r="C54" s="67"/>
      <c r="D54" s="67"/>
      <c r="E54" s="42"/>
      <c r="F54" s="42"/>
      <c r="Q54"/>
    </row>
    <row r="55" spans="1:17" ht="21" x14ac:dyDescent="0.4">
      <c r="A55" s="42"/>
      <c r="B55" s="66"/>
      <c r="C55" s="67"/>
      <c r="D55" s="67"/>
      <c r="E55" s="42"/>
      <c r="F55" s="42"/>
      <c r="I55" s="23"/>
      <c r="L55" s="23"/>
      <c r="Q55"/>
    </row>
    <row r="56" spans="1:17" ht="21" x14ac:dyDescent="0.4">
      <c r="A56" s="42" t="s">
        <v>5</v>
      </c>
      <c r="B56" s="66">
        <v>239</v>
      </c>
      <c r="C56" s="67" t="s">
        <v>143</v>
      </c>
      <c r="D56" s="67" t="s">
        <v>51</v>
      </c>
      <c r="E56" s="42"/>
      <c r="F56" s="42"/>
      <c r="I56" s="23"/>
      <c r="P56"/>
    </row>
    <row r="57" spans="1:17" ht="21" x14ac:dyDescent="0.4">
      <c r="A57" s="42" t="s">
        <v>6</v>
      </c>
      <c r="B57" s="66">
        <v>234</v>
      </c>
      <c r="C57" s="67" t="s">
        <v>138</v>
      </c>
      <c r="D57" s="67" t="s">
        <v>35</v>
      </c>
      <c r="E57" s="42"/>
      <c r="F57" s="42"/>
      <c r="I57" s="23"/>
      <c r="P57"/>
    </row>
    <row r="58" spans="1:17" ht="21" x14ac:dyDescent="0.4">
      <c r="A58" s="42" t="s">
        <v>7</v>
      </c>
      <c r="B58" s="66">
        <v>233</v>
      </c>
      <c r="C58" s="67" t="s">
        <v>137</v>
      </c>
      <c r="D58" s="67" t="s">
        <v>35</v>
      </c>
      <c r="E58" s="42"/>
      <c r="F58" s="43"/>
      <c r="I58" s="23"/>
      <c r="P58"/>
    </row>
    <row r="59" spans="1:17" ht="21" x14ac:dyDescent="0.4">
      <c r="A59" s="42" t="s">
        <v>8</v>
      </c>
      <c r="B59" s="66">
        <v>237</v>
      </c>
      <c r="C59" s="67" t="s">
        <v>141</v>
      </c>
      <c r="D59" s="67" t="s">
        <v>106</v>
      </c>
      <c r="E59" s="42"/>
      <c r="F59" s="43"/>
      <c r="I59" s="23"/>
      <c r="P59"/>
    </row>
    <row r="60" spans="1:17" ht="21" x14ac:dyDescent="0.4">
      <c r="A60" s="42" t="s">
        <v>1</v>
      </c>
      <c r="B60" s="66">
        <v>235</v>
      </c>
      <c r="C60" s="67" t="s">
        <v>139</v>
      </c>
      <c r="D60" s="67" t="s">
        <v>50</v>
      </c>
      <c r="E60" s="42"/>
      <c r="F60" s="43"/>
      <c r="I60" s="23"/>
      <c r="O60" s="32"/>
    </row>
    <row r="61" spans="1:17" ht="21" x14ac:dyDescent="0.4">
      <c r="A61" s="42" t="s">
        <v>0</v>
      </c>
      <c r="B61" s="66">
        <v>238</v>
      </c>
      <c r="C61" s="67" t="s">
        <v>142</v>
      </c>
      <c r="D61" s="67" t="s">
        <v>35</v>
      </c>
      <c r="E61" s="42"/>
      <c r="F61" s="43"/>
      <c r="I61" s="23"/>
    </row>
    <row r="62" spans="1:17" ht="21" x14ac:dyDescent="0.4">
      <c r="A62" s="42"/>
      <c r="B62" s="68"/>
      <c r="C62" s="69"/>
      <c r="D62" s="69"/>
      <c r="E62" s="56"/>
      <c r="F62" s="42"/>
      <c r="H62" s="20"/>
      <c r="I62" s="21"/>
      <c r="J62" s="21"/>
    </row>
    <row r="63" spans="1:17" ht="21" x14ac:dyDescent="0.4">
      <c r="A63" s="43" t="s">
        <v>131</v>
      </c>
      <c r="B63" s="67"/>
      <c r="C63" s="67"/>
      <c r="D63" s="67"/>
      <c r="E63" s="42"/>
      <c r="F63" s="42"/>
      <c r="H63" s="20"/>
      <c r="I63" s="21"/>
      <c r="J63" s="21"/>
    </row>
    <row r="64" spans="1:17" ht="21" x14ac:dyDescent="0.4">
      <c r="A64" s="42" t="s">
        <v>9</v>
      </c>
      <c r="B64" s="66">
        <v>240</v>
      </c>
      <c r="C64" s="67" t="s">
        <v>144</v>
      </c>
      <c r="D64" s="67" t="s">
        <v>35</v>
      </c>
      <c r="E64" s="42"/>
      <c r="F64" s="43"/>
      <c r="H64" s="20"/>
      <c r="I64" s="21"/>
      <c r="J64" s="21"/>
    </row>
    <row r="65" spans="1:10" ht="21" x14ac:dyDescent="0.4">
      <c r="A65" s="42"/>
      <c r="B65" s="67"/>
      <c r="C65" s="67"/>
      <c r="D65" s="67"/>
      <c r="E65" s="42"/>
      <c r="F65" s="42"/>
      <c r="G65"/>
      <c r="H65" s="20"/>
      <c r="I65" s="21"/>
      <c r="J65" s="21"/>
    </row>
    <row r="66" spans="1:10" ht="21" x14ac:dyDescent="0.4">
      <c r="A66" s="43" t="s">
        <v>49</v>
      </c>
      <c r="B66" s="67"/>
      <c r="C66" s="67"/>
      <c r="D66" s="67"/>
      <c r="E66" s="42"/>
      <c r="F66" s="42"/>
      <c r="H66" s="20"/>
      <c r="I66" s="21"/>
      <c r="J66" s="21"/>
    </row>
    <row r="67" spans="1:10" ht="21" x14ac:dyDescent="0.4">
      <c r="A67" s="41"/>
      <c r="B67" s="67" t="s">
        <v>217</v>
      </c>
      <c r="C67" s="67"/>
      <c r="D67" s="67"/>
      <c r="E67" s="42"/>
      <c r="F67" s="42"/>
    </row>
    <row r="68" spans="1:10" ht="21" x14ac:dyDescent="0.4">
      <c r="A68" s="42"/>
      <c r="B68" s="67" t="s">
        <v>218</v>
      </c>
      <c r="C68" s="67"/>
      <c r="D68" s="67"/>
      <c r="E68" s="42"/>
      <c r="F68" s="42"/>
    </row>
    <row r="69" spans="1:10" ht="18" x14ac:dyDescent="0.35">
      <c r="A69" s="42"/>
      <c r="B69" s="41"/>
      <c r="C69" s="42"/>
      <c r="D69" s="42"/>
      <c r="E69" s="42"/>
      <c r="F69" s="42"/>
    </row>
    <row r="70" spans="1:10" ht="18" x14ac:dyDescent="0.35">
      <c r="A70" s="42"/>
      <c r="B70" s="42"/>
      <c r="C70" s="42"/>
      <c r="D70" s="42"/>
      <c r="E70" s="42"/>
      <c r="F70" s="42"/>
    </row>
    <row r="71" spans="1:10" ht="18" x14ac:dyDescent="0.35">
      <c r="A71" s="42"/>
      <c r="B71" s="44"/>
      <c r="C71" s="44"/>
      <c r="D71" s="42"/>
      <c r="E71" s="42"/>
      <c r="F71" s="42"/>
    </row>
  </sheetData>
  <autoFilter ref="B18:J18" xr:uid="{36D380F1-CF3B-4086-874C-57921CD8565C}">
    <sortState xmlns:xlrd2="http://schemas.microsoft.com/office/spreadsheetml/2017/richdata2" ref="B19:J28">
      <sortCondition ref="J18"/>
    </sortState>
  </autoFilter>
  <sortState xmlns:xlrd2="http://schemas.microsoft.com/office/spreadsheetml/2017/richdata2" ref="H55:L61">
    <sortCondition descending="1" ref="H55:H61"/>
  </sortState>
  <mergeCells count="11">
    <mergeCell ref="F2:K2"/>
    <mergeCell ref="M2:R2"/>
    <mergeCell ref="T2:Y2"/>
    <mergeCell ref="F3:K3"/>
    <mergeCell ref="M3:R3"/>
    <mergeCell ref="T3:Y3"/>
    <mergeCell ref="AA3:AB3"/>
    <mergeCell ref="A17:C17"/>
    <mergeCell ref="U17:X17"/>
    <mergeCell ref="A34:D34"/>
    <mergeCell ref="A48:F48"/>
  </mergeCells>
  <conditionalFormatting sqref="I5:J14">
    <cfRule type="duplicateValues" dxfId="31" priority="2"/>
  </conditionalFormatting>
  <conditionalFormatting sqref="I19:J28">
    <cfRule type="duplicateValues" dxfId="30" priority="1"/>
  </conditionalFormatting>
  <conditionalFormatting sqref="P5:Q14">
    <cfRule type="duplicateValues" dxfId="29" priority="3"/>
  </conditionalFormatting>
  <conditionalFormatting sqref="W5:X14">
    <cfRule type="duplicateValues" dxfId="28" priority="4"/>
  </conditionalFormatting>
  <printOptions gridLines="1"/>
  <pageMargins left="0.25" right="0.25" top="0.75" bottom="0.75" header="0.3" footer="0.3"/>
  <pageSetup paperSize="9" fitToHeight="0" orientation="landscape" r:id="rId1"/>
  <headerFooter alignWithMargins="0">
    <oddHeader>&amp;C2022 WA STATE SOLO CHAMPIONSHIP</oddHeader>
  </headerFooter>
  <colBreaks count="2" manualBreakCount="2">
    <brk id="12" max="1048575" man="1"/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0074B-1F9D-4519-B47D-0FEFB23F1B7C}">
  <sheetPr>
    <tabColor theme="7" tint="0.79998168889431442"/>
    <pageSetUpPr fitToPage="1"/>
  </sheetPr>
  <dimension ref="A1:AB66"/>
  <sheetViews>
    <sheetView zoomScale="80" zoomScaleNormal="80" workbookViewId="0">
      <pane xSplit="4" ySplit="4" topLeftCell="E5" activePane="bottomRight" state="frozen"/>
      <selection activeCell="T6" sqref="T6"/>
      <selection pane="topRight" activeCell="T6" sqref="T6"/>
      <selection pane="bottomLeft" activeCell="T6" sqref="T6"/>
      <selection pane="bottomRight" activeCell="A4" sqref="A4:XFD4"/>
    </sheetView>
  </sheetViews>
  <sheetFormatPr defaultColWidth="9.109375" defaultRowHeight="14.4" outlineLevelCol="1" x14ac:dyDescent="0.3"/>
  <cols>
    <col min="1" max="1" width="6.6640625" style="8" customWidth="1"/>
    <col min="2" max="2" width="5.44140625" style="8" bestFit="1" customWidth="1"/>
    <col min="3" max="3" width="21.6640625" style="8" customWidth="1" outlineLevel="1"/>
    <col min="4" max="4" width="19.88671875" style="8" customWidth="1" outlineLevel="1"/>
    <col min="5" max="5" width="2.5546875" style="8" customWidth="1"/>
    <col min="6" max="6" width="11.109375" style="8" customWidth="1" outlineLevel="1"/>
    <col min="7" max="7" width="10.44140625" style="8" customWidth="1" outlineLevel="1"/>
    <col min="8" max="8" width="12.109375" style="8" customWidth="1" outlineLevel="1"/>
    <col min="9" max="9" width="7.109375" style="8" customWidth="1" outlineLevel="1"/>
    <col min="10" max="10" width="8.33203125" style="8" customWidth="1" outlineLevel="1"/>
    <col min="11" max="11" width="9" style="8" customWidth="1" outlineLevel="1"/>
    <col min="12" max="12" width="2.6640625" style="8" customWidth="1"/>
    <col min="13" max="13" width="11.109375" style="8" customWidth="1" outlineLevel="1"/>
    <col min="14" max="14" width="10.44140625" style="8" customWidth="1" outlineLevel="1"/>
    <col min="15" max="15" width="10.5546875" style="8" customWidth="1" outlineLevel="1"/>
    <col min="16" max="16" width="6" style="8" customWidth="1" outlineLevel="1"/>
    <col min="17" max="17" width="8.33203125" style="8" customWidth="1" outlineLevel="1"/>
    <col min="18" max="18" width="9" style="8" customWidth="1" outlineLevel="1"/>
    <col min="19" max="19" width="2.5546875" style="8" customWidth="1"/>
    <col min="20" max="20" width="11.109375" style="8" customWidth="1" outlineLevel="1"/>
    <col min="21" max="21" width="10.44140625" style="8" customWidth="1" outlineLevel="1"/>
    <col min="22" max="22" width="10.5546875" style="8" customWidth="1" outlineLevel="1"/>
    <col min="23" max="23" width="6" style="8" customWidth="1" outlineLevel="1"/>
    <col min="24" max="24" width="8.33203125" style="8" customWidth="1" outlineLevel="1"/>
    <col min="25" max="25" width="9" style="8" customWidth="1" outlineLevel="1"/>
    <col min="26" max="26" width="2.5546875" style="8" customWidth="1"/>
    <col min="27" max="28" width="5.88671875" style="8" bestFit="1" customWidth="1"/>
    <col min="29" max="16384" width="9.109375" style="8"/>
  </cols>
  <sheetData>
    <row r="1" spans="1:28" ht="16.2" thickBot="1" x14ac:dyDescent="0.35">
      <c r="A1" s="60" t="s">
        <v>182</v>
      </c>
      <c r="B1" s="1"/>
      <c r="C1" s="1"/>
      <c r="E1" s="1"/>
      <c r="F1" s="1"/>
      <c r="H1" s="1"/>
      <c r="M1" s="1"/>
      <c r="O1" s="1"/>
      <c r="T1" s="1"/>
      <c r="V1" s="1"/>
    </row>
    <row r="2" spans="1:28" ht="15" thickBot="1" x14ac:dyDescent="0.35">
      <c r="A2" s="1"/>
      <c r="F2" s="98" t="str">
        <f>VLOOKUP(F3,Judges!$B$5:$C$7,2, FALSE)</f>
        <v>Clare McNeill-Arnall ADCRG</v>
      </c>
      <c r="G2" s="99"/>
      <c r="H2" s="99"/>
      <c r="I2" s="99"/>
      <c r="J2" s="99"/>
      <c r="K2" s="100"/>
      <c r="M2" s="98" t="str">
        <f>VLOOKUP(M3,Judges!$B$5:$C$7,2, FALSE)</f>
        <v>Chris Carswell ADCRG</v>
      </c>
      <c r="N2" s="99"/>
      <c r="O2" s="99"/>
      <c r="P2" s="99"/>
      <c r="Q2" s="99"/>
      <c r="R2" s="100"/>
      <c r="T2" s="98" t="str">
        <f>VLOOKUP(T3,Judges!$B$5:$C$7,2, FALSE)</f>
        <v>Helan Green ADCRG</v>
      </c>
      <c r="U2" s="99"/>
      <c r="V2" s="99"/>
      <c r="W2" s="99"/>
      <c r="X2" s="99"/>
      <c r="Y2" s="100"/>
    </row>
    <row r="3" spans="1:28" s="1" customFormat="1" x14ac:dyDescent="0.3">
      <c r="A3" s="27"/>
      <c r="B3" s="27" t="s">
        <v>20</v>
      </c>
      <c r="C3" s="27" t="s">
        <v>33</v>
      </c>
      <c r="D3" s="27" t="s">
        <v>18</v>
      </c>
      <c r="F3" s="90" t="s">
        <v>17</v>
      </c>
      <c r="G3" s="101"/>
      <c r="H3" s="101"/>
      <c r="I3" s="101"/>
      <c r="J3" s="101"/>
      <c r="K3" s="91"/>
      <c r="M3" s="90" t="s">
        <v>16</v>
      </c>
      <c r="N3" s="101"/>
      <c r="O3" s="101"/>
      <c r="P3" s="101"/>
      <c r="Q3" s="101"/>
      <c r="R3" s="91"/>
      <c r="T3" s="90" t="s">
        <v>15</v>
      </c>
      <c r="U3" s="101"/>
      <c r="V3" s="101"/>
      <c r="W3" s="101"/>
      <c r="X3" s="101"/>
      <c r="Y3" s="91"/>
      <c r="AA3" s="90" t="s">
        <v>14</v>
      </c>
      <c r="AB3" s="91"/>
    </row>
    <row r="4" spans="1:28" s="1" customFormat="1" x14ac:dyDescent="0.3">
      <c r="A4" s="27"/>
      <c r="B4" s="27"/>
      <c r="C4" s="27"/>
      <c r="D4" s="27"/>
      <c r="F4" s="28" t="s">
        <v>70</v>
      </c>
      <c r="G4" s="29" t="s">
        <v>68</v>
      </c>
      <c r="H4" s="29" t="s">
        <v>69</v>
      </c>
      <c r="I4" s="29" t="s">
        <v>14</v>
      </c>
      <c r="J4" s="29" t="s">
        <v>32</v>
      </c>
      <c r="K4" s="30" t="s">
        <v>31</v>
      </c>
      <c r="M4" s="28" t="s">
        <v>70</v>
      </c>
      <c r="N4" s="29" t="s">
        <v>68</v>
      </c>
      <c r="O4" s="29" t="s">
        <v>69</v>
      </c>
      <c r="P4" s="29" t="s">
        <v>14</v>
      </c>
      <c r="Q4" s="29" t="s">
        <v>30</v>
      </c>
      <c r="R4" s="30" t="s">
        <v>29</v>
      </c>
      <c r="T4" s="28" t="s">
        <v>70</v>
      </c>
      <c r="U4" s="29" t="s">
        <v>68</v>
      </c>
      <c r="V4" s="29" t="s">
        <v>69</v>
      </c>
      <c r="W4" s="29" t="s">
        <v>14</v>
      </c>
      <c r="X4" s="29" t="s">
        <v>25</v>
      </c>
      <c r="Y4" s="30" t="s">
        <v>24</v>
      </c>
      <c r="AA4" s="28" t="s">
        <v>23</v>
      </c>
      <c r="AB4" s="30" t="s">
        <v>12</v>
      </c>
    </row>
    <row r="5" spans="1:28" x14ac:dyDescent="0.3">
      <c r="B5" s="23">
        <v>115</v>
      </c>
      <c r="C5" s="8" t="s">
        <v>123</v>
      </c>
      <c r="D5" s="8" t="s">
        <v>35</v>
      </c>
      <c r="F5" s="9">
        <v>70</v>
      </c>
      <c r="G5" s="8">
        <v>72</v>
      </c>
      <c r="H5" s="8">
        <v>73.5</v>
      </c>
      <c r="I5" s="25">
        <f>SUM(F5:H5)</f>
        <v>215.5</v>
      </c>
      <c r="J5" s="8">
        <f t="shared" ref="J5:J13" si="0">RANK(I5,$I$5:$I$13)</f>
        <v>3</v>
      </c>
      <c r="K5" s="7">
        <f>VLOOKUP(J5,'Points System'!$A$3:$B$53,2,FALSE)</f>
        <v>65</v>
      </c>
      <c r="M5" s="9">
        <v>80</v>
      </c>
      <c r="N5" s="8">
        <v>79</v>
      </c>
      <c r="O5" s="8">
        <v>77</v>
      </c>
      <c r="P5" s="25">
        <f>SUM(M5:O5)</f>
        <v>236</v>
      </c>
      <c r="Q5" s="8">
        <f t="shared" ref="Q5:Q13" si="1">RANK(P5,$P$5:$P$13)</f>
        <v>3</v>
      </c>
      <c r="R5" s="7">
        <f>VLOOKUP(Q5,'Points System'!$A$3:$B$53,2,FALSE)</f>
        <v>65</v>
      </c>
      <c r="T5" s="9">
        <v>88</v>
      </c>
      <c r="U5" s="8">
        <v>91</v>
      </c>
      <c r="V5" s="8">
        <v>88</v>
      </c>
      <c r="W5" s="25">
        <f>SUM(T5:V5)</f>
        <v>267</v>
      </c>
      <c r="X5" s="8">
        <f t="shared" ref="X5:X13" si="2">RANK(W5,$W$5:$W$13)</f>
        <v>1</v>
      </c>
      <c r="Y5" s="7">
        <f>VLOOKUP(X5,'Points System'!$A$3:$B$53,2,FALSE)</f>
        <v>100</v>
      </c>
      <c r="AA5" s="9">
        <f>K5+R5+Y5</f>
        <v>230</v>
      </c>
      <c r="AB5" s="7">
        <f t="shared" ref="AB5:AB13" si="3">RANK(AA5,$AA$5:$AA$13)</f>
        <v>3</v>
      </c>
    </row>
    <row r="6" spans="1:28" x14ac:dyDescent="0.3">
      <c r="B6" s="23">
        <v>117</v>
      </c>
      <c r="C6" s="8" t="s">
        <v>148</v>
      </c>
      <c r="D6" s="8" t="s">
        <v>51</v>
      </c>
      <c r="F6" s="9">
        <v>66</v>
      </c>
      <c r="G6" s="8">
        <v>66</v>
      </c>
      <c r="H6" s="8">
        <v>70</v>
      </c>
      <c r="I6" s="25">
        <f t="shared" ref="I6:I13" si="4">SUM(F6:H6)</f>
        <v>202</v>
      </c>
      <c r="J6" s="8">
        <f t="shared" si="0"/>
        <v>6</v>
      </c>
      <c r="K6" s="7">
        <f>VLOOKUP(J6,'Points System'!$A$3:$B$53,2,FALSE)</f>
        <v>53</v>
      </c>
      <c r="M6" s="9">
        <v>73</v>
      </c>
      <c r="N6" s="8">
        <v>73</v>
      </c>
      <c r="O6" s="8">
        <v>69</v>
      </c>
      <c r="P6" s="25">
        <f t="shared" ref="P6:P13" si="5">SUM(M6:O6)</f>
        <v>215</v>
      </c>
      <c r="Q6" s="8">
        <f t="shared" si="1"/>
        <v>8</v>
      </c>
      <c r="R6" s="7">
        <f>VLOOKUP(Q6,'Points System'!$A$3:$B$53,2,FALSE)</f>
        <v>47</v>
      </c>
      <c r="T6" s="9">
        <v>84</v>
      </c>
      <c r="U6" s="8">
        <v>82</v>
      </c>
      <c r="V6" s="8">
        <v>81</v>
      </c>
      <c r="W6" s="25">
        <f t="shared" ref="W6:W13" si="6">SUM(T6:V6)</f>
        <v>247</v>
      </c>
      <c r="X6" s="8">
        <f t="shared" si="2"/>
        <v>7</v>
      </c>
      <c r="Y6" s="61">
        <v>48.5</v>
      </c>
      <c r="AA6" s="9">
        <f t="shared" ref="AA6:AA13" si="7">K6+R6+Y6</f>
        <v>148.5</v>
      </c>
      <c r="AB6" s="7">
        <f t="shared" si="3"/>
        <v>8</v>
      </c>
    </row>
    <row r="7" spans="1:28" x14ac:dyDescent="0.3">
      <c r="B7" s="23">
        <v>118</v>
      </c>
      <c r="C7" s="8" t="s">
        <v>149</v>
      </c>
      <c r="D7" s="8" t="s">
        <v>35</v>
      </c>
      <c r="F7" s="9">
        <v>65</v>
      </c>
      <c r="G7" s="8">
        <v>65</v>
      </c>
      <c r="H7" s="8">
        <v>71.5</v>
      </c>
      <c r="I7" s="25">
        <f t="shared" si="4"/>
        <v>201.5</v>
      </c>
      <c r="J7" s="8">
        <f t="shared" si="0"/>
        <v>7</v>
      </c>
      <c r="K7" s="7">
        <f>VLOOKUP(J7,'Points System'!$A$3:$B$53,2,FALSE)</f>
        <v>50</v>
      </c>
      <c r="M7" s="9">
        <v>76</v>
      </c>
      <c r="N7" s="8">
        <v>73.5</v>
      </c>
      <c r="O7" s="8">
        <v>72</v>
      </c>
      <c r="P7" s="25">
        <f t="shared" si="5"/>
        <v>221.5</v>
      </c>
      <c r="Q7" s="8">
        <f t="shared" si="1"/>
        <v>7</v>
      </c>
      <c r="R7" s="7">
        <f>VLOOKUP(Q7,'Points System'!$A$3:$B$53,2,FALSE)</f>
        <v>50</v>
      </c>
      <c r="T7" s="9">
        <v>85.5</v>
      </c>
      <c r="U7" s="8">
        <v>80</v>
      </c>
      <c r="V7" s="8">
        <v>83</v>
      </c>
      <c r="W7" s="25">
        <f t="shared" si="6"/>
        <v>248.5</v>
      </c>
      <c r="X7" s="8">
        <f t="shared" si="2"/>
        <v>6</v>
      </c>
      <c r="Y7" s="7">
        <f>VLOOKUP(X7,'Points System'!$A$3:$B$53,2,FALSE)</f>
        <v>53</v>
      </c>
      <c r="AA7" s="9">
        <f t="shared" si="7"/>
        <v>153</v>
      </c>
      <c r="AB7" s="7">
        <f t="shared" si="3"/>
        <v>7</v>
      </c>
    </row>
    <row r="8" spans="1:28" x14ac:dyDescent="0.3">
      <c r="B8" s="23">
        <v>119</v>
      </c>
      <c r="C8" s="8" t="s">
        <v>150</v>
      </c>
      <c r="D8" s="8" t="s">
        <v>50</v>
      </c>
      <c r="F8" s="9">
        <v>72</v>
      </c>
      <c r="G8" s="8">
        <v>70</v>
      </c>
      <c r="H8" s="8">
        <v>72.5</v>
      </c>
      <c r="I8" s="25">
        <f t="shared" si="4"/>
        <v>214.5</v>
      </c>
      <c r="J8" s="8">
        <f t="shared" si="0"/>
        <v>4</v>
      </c>
      <c r="K8" s="7">
        <f>VLOOKUP(J8,'Points System'!$A$3:$B$53,2,FALSE)</f>
        <v>60</v>
      </c>
      <c r="M8" s="9">
        <v>75</v>
      </c>
      <c r="N8" s="8">
        <v>74</v>
      </c>
      <c r="O8" s="8">
        <v>74</v>
      </c>
      <c r="P8" s="25">
        <f t="shared" si="5"/>
        <v>223</v>
      </c>
      <c r="Q8" s="8">
        <f t="shared" si="1"/>
        <v>5</v>
      </c>
      <c r="R8" s="7">
        <f>VLOOKUP(Q8,'Points System'!$A$3:$B$53,2,FALSE)</f>
        <v>56</v>
      </c>
      <c r="T8" s="9">
        <v>81</v>
      </c>
      <c r="U8" s="8">
        <v>82</v>
      </c>
      <c r="V8" s="8">
        <v>83</v>
      </c>
      <c r="W8" s="25">
        <f t="shared" si="6"/>
        <v>246</v>
      </c>
      <c r="X8" s="8">
        <f t="shared" si="2"/>
        <v>9</v>
      </c>
      <c r="Y8" s="7">
        <f>VLOOKUP(X8,'Points System'!$A$3:$B$53,2,FALSE)</f>
        <v>45</v>
      </c>
      <c r="AA8" s="9">
        <f t="shared" si="7"/>
        <v>161</v>
      </c>
      <c r="AB8" s="7">
        <f t="shared" si="3"/>
        <v>5</v>
      </c>
    </row>
    <row r="9" spans="1:28" x14ac:dyDescent="0.3">
      <c r="B9" s="23">
        <v>120</v>
      </c>
      <c r="C9" s="8" t="s">
        <v>151</v>
      </c>
      <c r="D9" s="8" t="s">
        <v>52</v>
      </c>
      <c r="F9" s="9">
        <v>62</v>
      </c>
      <c r="G9" s="8">
        <v>63</v>
      </c>
      <c r="H9" s="8">
        <v>68</v>
      </c>
      <c r="I9" s="25">
        <f t="shared" si="4"/>
        <v>193</v>
      </c>
      <c r="J9" s="8">
        <f t="shared" si="0"/>
        <v>9</v>
      </c>
      <c r="K9" s="7">
        <f>VLOOKUP(J9,'Points System'!$A$3:$B$53,2,FALSE)</f>
        <v>45</v>
      </c>
      <c r="M9" s="9">
        <v>74</v>
      </c>
      <c r="N9" s="8">
        <v>75</v>
      </c>
      <c r="O9" s="8">
        <v>73</v>
      </c>
      <c r="P9" s="25">
        <f t="shared" si="5"/>
        <v>222</v>
      </c>
      <c r="Q9" s="8">
        <f t="shared" si="1"/>
        <v>6</v>
      </c>
      <c r="R9" s="7">
        <f>VLOOKUP(Q9,'Points System'!$A$3:$B$53,2,FALSE)</f>
        <v>53</v>
      </c>
      <c r="T9" s="9">
        <v>80</v>
      </c>
      <c r="U9" s="8">
        <v>83</v>
      </c>
      <c r="V9" s="8">
        <v>84</v>
      </c>
      <c r="W9" s="25">
        <f t="shared" si="6"/>
        <v>247</v>
      </c>
      <c r="X9" s="8">
        <f t="shared" si="2"/>
        <v>7</v>
      </c>
      <c r="Y9" s="61">
        <v>48.5</v>
      </c>
      <c r="AA9" s="9">
        <f t="shared" si="7"/>
        <v>146.5</v>
      </c>
      <c r="AB9" s="7">
        <f t="shared" si="3"/>
        <v>9</v>
      </c>
    </row>
    <row r="10" spans="1:28" x14ac:dyDescent="0.3">
      <c r="B10" s="23">
        <v>121</v>
      </c>
      <c r="C10" s="8" t="s">
        <v>126</v>
      </c>
      <c r="D10" s="8" t="s">
        <v>35</v>
      </c>
      <c r="F10" s="9">
        <v>75</v>
      </c>
      <c r="G10" s="8">
        <v>73</v>
      </c>
      <c r="H10" s="8">
        <v>75</v>
      </c>
      <c r="I10" s="25">
        <f t="shared" si="4"/>
        <v>223</v>
      </c>
      <c r="J10" s="8">
        <f t="shared" si="0"/>
        <v>2</v>
      </c>
      <c r="K10" s="7">
        <f>VLOOKUP(J10,'Points System'!$A$3:$B$53,2,FALSE)</f>
        <v>75</v>
      </c>
      <c r="M10" s="9">
        <v>81</v>
      </c>
      <c r="N10" s="8">
        <v>82</v>
      </c>
      <c r="O10" s="8">
        <v>79</v>
      </c>
      <c r="P10" s="25">
        <f t="shared" si="5"/>
        <v>242</v>
      </c>
      <c r="Q10" s="8">
        <f t="shared" si="1"/>
        <v>1</v>
      </c>
      <c r="R10" s="7">
        <f>VLOOKUP(Q10,'Points System'!$A$3:$B$53,2,FALSE)</f>
        <v>100</v>
      </c>
      <c r="T10" s="9">
        <v>87.5</v>
      </c>
      <c r="U10" s="8">
        <v>90</v>
      </c>
      <c r="V10" s="8">
        <v>89</v>
      </c>
      <c r="W10" s="25">
        <f t="shared" si="6"/>
        <v>266.5</v>
      </c>
      <c r="X10" s="8">
        <f t="shared" si="2"/>
        <v>2</v>
      </c>
      <c r="Y10" s="7">
        <f>VLOOKUP(X10,'Points System'!$A$3:$B$53,2,FALSE)</f>
        <v>75</v>
      </c>
      <c r="AA10" s="9">
        <f t="shared" si="7"/>
        <v>250</v>
      </c>
      <c r="AB10" s="7">
        <f t="shared" si="3"/>
        <v>1</v>
      </c>
    </row>
    <row r="11" spans="1:28" x14ac:dyDescent="0.3">
      <c r="B11" s="23">
        <v>122</v>
      </c>
      <c r="C11" s="8" t="s">
        <v>120</v>
      </c>
      <c r="D11" s="8" t="s">
        <v>106</v>
      </c>
      <c r="F11" s="9">
        <v>77</v>
      </c>
      <c r="G11" s="8">
        <v>77</v>
      </c>
      <c r="H11" s="8">
        <v>73</v>
      </c>
      <c r="I11" s="25">
        <f t="shared" si="4"/>
        <v>227</v>
      </c>
      <c r="J11" s="8">
        <f t="shared" si="0"/>
        <v>1</v>
      </c>
      <c r="K11" s="7">
        <f>VLOOKUP(J11,'Points System'!$A$3:$B$53,2,FALSE)</f>
        <v>100</v>
      </c>
      <c r="M11" s="9">
        <v>82</v>
      </c>
      <c r="N11" s="8">
        <v>80</v>
      </c>
      <c r="O11" s="8">
        <v>78</v>
      </c>
      <c r="P11" s="25">
        <f t="shared" si="5"/>
        <v>240</v>
      </c>
      <c r="Q11" s="8">
        <f t="shared" si="1"/>
        <v>2</v>
      </c>
      <c r="R11" s="7">
        <f>VLOOKUP(Q11,'Points System'!$A$3:$B$53,2,FALSE)</f>
        <v>75</v>
      </c>
      <c r="T11" s="9">
        <v>90</v>
      </c>
      <c r="U11" s="8">
        <v>92</v>
      </c>
      <c r="V11" s="8">
        <v>70</v>
      </c>
      <c r="W11" s="25">
        <f t="shared" si="6"/>
        <v>252</v>
      </c>
      <c r="X11" s="8">
        <f t="shared" si="2"/>
        <v>4</v>
      </c>
      <c r="Y11" s="7">
        <f>VLOOKUP(X11,'Points System'!$A$3:$B$53,2,FALSE)</f>
        <v>60</v>
      </c>
      <c r="AA11" s="9">
        <f t="shared" si="7"/>
        <v>235</v>
      </c>
      <c r="AB11" s="7">
        <f t="shared" si="3"/>
        <v>2</v>
      </c>
    </row>
    <row r="12" spans="1:28" x14ac:dyDescent="0.3">
      <c r="B12" s="23">
        <v>123</v>
      </c>
      <c r="C12" s="8" t="s">
        <v>152</v>
      </c>
      <c r="D12" s="8" t="s">
        <v>50</v>
      </c>
      <c r="F12" s="9">
        <v>62</v>
      </c>
      <c r="G12" s="8">
        <v>62</v>
      </c>
      <c r="H12" s="8">
        <v>70</v>
      </c>
      <c r="I12" s="25">
        <f t="shared" si="4"/>
        <v>194</v>
      </c>
      <c r="J12" s="8">
        <f t="shared" si="0"/>
        <v>8</v>
      </c>
      <c r="K12" s="7">
        <f>VLOOKUP(J12,'Points System'!$A$3:$B$53,2,FALSE)</f>
        <v>47</v>
      </c>
      <c r="M12" s="9">
        <v>72</v>
      </c>
      <c r="N12" s="8">
        <v>72</v>
      </c>
      <c r="O12" s="8">
        <v>70</v>
      </c>
      <c r="P12" s="25">
        <f t="shared" si="5"/>
        <v>214</v>
      </c>
      <c r="Q12" s="8">
        <f t="shared" si="1"/>
        <v>9</v>
      </c>
      <c r="R12" s="7">
        <f>VLOOKUP(Q12,'Points System'!$A$3:$B$53,2,FALSE)</f>
        <v>45</v>
      </c>
      <c r="T12" s="9">
        <v>83.5</v>
      </c>
      <c r="U12" s="8">
        <v>85</v>
      </c>
      <c r="V12" s="8">
        <v>84</v>
      </c>
      <c r="W12" s="25">
        <f t="shared" si="6"/>
        <v>252.5</v>
      </c>
      <c r="X12" s="8">
        <f t="shared" si="2"/>
        <v>3</v>
      </c>
      <c r="Y12" s="7">
        <f>VLOOKUP(X12,'Points System'!$A$3:$B$53,2,FALSE)</f>
        <v>65</v>
      </c>
      <c r="AA12" s="9">
        <f t="shared" si="7"/>
        <v>157</v>
      </c>
      <c r="AB12" s="7">
        <f t="shared" si="3"/>
        <v>6</v>
      </c>
    </row>
    <row r="13" spans="1:28" ht="15" thickBot="1" x14ac:dyDescent="0.35">
      <c r="B13" s="23">
        <v>124</v>
      </c>
      <c r="C13" s="8" t="s">
        <v>153</v>
      </c>
      <c r="D13" s="8" t="s">
        <v>35</v>
      </c>
      <c r="F13" s="6">
        <v>64</v>
      </c>
      <c r="G13" s="5">
        <v>69</v>
      </c>
      <c r="H13" s="5">
        <v>71</v>
      </c>
      <c r="I13" s="34">
        <f t="shared" si="4"/>
        <v>204</v>
      </c>
      <c r="J13" s="5">
        <f t="shared" si="0"/>
        <v>5</v>
      </c>
      <c r="K13" s="4">
        <f>VLOOKUP(J13,'Points System'!$A$3:$B$53,2,FALSE)</f>
        <v>56</v>
      </c>
      <c r="M13" s="6">
        <v>77</v>
      </c>
      <c r="N13" s="5">
        <v>78</v>
      </c>
      <c r="O13" s="5">
        <v>75</v>
      </c>
      <c r="P13" s="34">
        <f t="shared" si="5"/>
        <v>230</v>
      </c>
      <c r="Q13" s="5">
        <f t="shared" si="1"/>
        <v>4</v>
      </c>
      <c r="R13" s="4">
        <f>VLOOKUP(Q13,'Points System'!$A$3:$B$53,2,FALSE)</f>
        <v>60</v>
      </c>
      <c r="T13" s="6">
        <v>82</v>
      </c>
      <c r="U13" s="5">
        <v>86</v>
      </c>
      <c r="V13" s="5">
        <v>82</v>
      </c>
      <c r="W13" s="34">
        <f t="shared" si="6"/>
        <v>250</v>
      </c>
      <c r="X13" s="5">
        <f t="shared" si="2"/>
        <v>5</v>
      </c>
      <c r="Y13" s="4">
        <f>VLOOKUP(X13,'Points System'!$A$3:$B$53,2,FALSE)</f>
        <v>56</v>
      </c>
      <c r="AA13" s="6">
        <f t="shared" si="7"/>
        <v>172</v>
      </c>
      <c r="AB13" s="4">
        <f t="shared" si="3"/>
        <v>4</v>
      </c>
    </row>
    <row r="15" spans="1:28" ht="15" thickBot="1" x14ac:dyDescent="0.35"/>
    <row r="16" spans="1:28" x14ac:dyDescent="0.3">
      <c r="A16" s="92" t="s">
        <v>22</v>
      </c>
      <c r="B16" s="92"/>
      <c r="C16" s="92"/>
      <c r="D16" s="26"/>
      <c r="E16" s="26"/>
      <c r="F16" s="26"/>
      <c r="G16" s="26"/>
      <c r="H16" s="26"/>
      <c r="I16" s="26"/>
      <c r="J16" s="26"/>
      <c r="M16" s="12"/>
      <c r="U16" s="93" t="s">
        <v>21</v>
      </c>
      <c r="V16" s="94"/>
      <c r="W16" s="94"/>
      <c r="X16" s="95"/>
    </row>
    <row r="17" spans="1:26" x14ac:dyDescent="0.3">
      <c r="A17" s="26"/>
      <c r="B17" s="26" t="s">
        <v>20</v>
      </c>
      <c r="C17" s="26" t="s">
        <v>19</v>
      </c>
      <c r="D17" s="26" t="s">
        <v>18</v>
      </c>
      <c r="E17" s="26"/>
      <c r="F17" s="26" t="s">
        <v>17</v>
      </c>
      <c r="G17" s="26" t="s">
        <v>16</v>
      </c>
      <c r="H17" s="26" t="s">
        <v>15</v>
      </c>
      <c r="I17" s="26" t="s">
        <v>14</v>
      </c>
      <c r="J17" s="26" t="s">
        <v>12</v>
      </c>
      <c r="M17" s="12" t="s">
        <v>13</v>
      </c>
      <c r="U17" s="16" t="s">
        <v>12</v>
      </c>
      <c r="V17" s="15" t="s">
        <v>11</v>
      </c>
      <c r="W17" s="15" t="s">
        <v>12</v>
      </c>
      <c r="X17" s="14" t="s">
        <v>11</v>
      </c>
      <c r="Y17" s="13"/>
      <c r="Z17" s="13"/>
    </row>
    <row r="18" spans="1:26" x14ac:dyDescent="0.3">
      <c r="A18" s="8">
        <v>1</v>
      </c>
      <c r="B18" s="23">
        <v>121</v>
      </c>
      <c r="C18" s="8" t="s">
        <v>126</v>
      </c>
      <c r="D18" s="8" t="s">
        <v>35</v>
      </c>
      <c r="F18" s="8">
        <f t="shared" ref="F18:F26" si="8">VLOOKUP($C18,$C$5:$AB$13,9,FALSE)</f>
        <v>75</v>
      </c>
      <c r="G18" s="8">
        <f t="shared" ref="G18:G26" si="9">VLOOKUP($C18,$C$5:$AB$13,16,FALSE)</f>
        <v>100</v>
      </c>
      <c r="H18" s="8">
        <f t="shared" ref="H18:H26" si="10">VLOOKUP($C18,$C$5:$AB$13,23,FALSE)</f>
        <v>75</v>
      </c>
      <c r="I18" s="25">
        <f t="shared" ref="I18:I26" si="11">SUM(F18:H18)</f>
        <v>250</v>
      </c>
      <c r="J18" s="8">
        <f t="shared" ref="J18:J26" si="12">RANK(I18,$I$18:$I$26)</f>
        <v>1</v>
      </c>
      <c r="M18" s="58">
        <f t="shared" ref="M18:M26" si="13">I18-(VLOOKUP($C18,$C$5:$AB$13,25,FALSE))</f>
        <v>0</v>
      </c>
      <c r="U18" s="9">
        <v>1</v>
      </c>
      <c r="V18" s="8">
        <v>100</v>
      </c>
      <c r="W18" s="8">
        <v>26</v>
      </c>
      <c r="X18" s="7">
        <v>25</v>
      </c>
    </row>
    <row r="19" spans="1:26" x14ac:dyDescent="0.3">
      <c r="A19" s="8">
        <v>2</v>
      </c>
      <c r="B19" s="23">
        <v>122</v>
      </c>
      <c r="C19" s="8" t="s">
        <v>120</v>
      </c>
      <c r="D19" s="8" t="s">
        <v>106</v>
      </c>
      <c r="F19" s="8">
        <f t="shared" si="8"/>
        <v>100</v>
      </c>
      <c r="G19" s="8">
        <f t="shared" si="9"/>
        <v>75</v>
      </c>
      <c r="H19" s="8">
        <f t="shared" si="10"/>
        <v>60</v>
      </c>
      <c r="I19" s="25">
        <f t="shared" si="11"/>
        <v>235</v>
      </c>
      <c r="J19" s="8">
        <f t="shared" si="12"/>
        <v>2</v>
      </c>
      <c r="M19" s="58">
        <f t="shared" si="13"/>
        <v>0</v>
      </c>
      <c r="U19" s="9">
        <v>2</v>
      </c>
      <c r="V19" s="8">
        <v>75</v>
      </c>
      <c r="W19" s="8">
        <v>27</v>
      </c>
      <c r="X19" s="7">
        <v>24</v>
      </c>
    </row>
    <row r="20" spans="1:26" x14ac:dyDescent="0.3">
      <c r="A20" s="8">
        <v>3</v>
      </c>
      <c r="B20" s="23">
        <v>115</v>
      </c>
      <c r="C20" s="8" t="s">
        <v>123</v>
      </c>
      <c r="D20" s="8" t="s">
        <v>35</v>
      </c>
      <c r="F20" s="8">
        <f t="shared" si="8"/>
        <v>65</v>
      </c>
      <c r="G20" s="8">
        <f t="shared" si="9"/>
        <v>65</v>
      </c>
      <c r="H20" s="8">
        <f t="shared" si="10"/>
        <v>100</v>
      </c>
      <c r="I20" s="25">
        <f t="shared" si="11"/>
        <v>230</v>
      </c>
      <c r="J20" s="8">
        <f t="shared" si="12"/>
        <v>3</v>
      </c>
      <c r="M20" s="58">
        <f t="shared" si="13"/>
        <v>0</v>
      </c>
      <c r="U20" s="9">
        <v>3</v>
      </c>
      <c r="V20" s="8">
        <v>65</v>
      </c>
      <c r="W20" s="8">
        <v>28</v>
      </c>
      <c r="X20" s="7">
        <v>23</v>
      </c>
    </row>
    <row r="21" spans="1:26" x14ac:dyDescent="0.3">
      <c r="A21" s="8">
        <v>4</v>
      </c>
      <c r="B21" s="23">
        <v>124</v>
      </c>
      <c r="C21" s="8" t="s">
        <v>153</v>
      </c>
      <c r="D21" s="8" t="s">
        <v>35</v>
      </c>
      <c r="F21" s="8">
        <f t="shared" si="8"/>
        <v>56</v>
      </c>
      <c r="G21" s="8">
        <f t="shared" si="9"/>
        <v>60</v>
      </c>
      <c r="H21" s="8">
        <f t="shared" si="10"/>
        <v>56</v>
      </c>
      <c r="I21" s="25">
        <f t="shared" si="11"/>
        <v>172</v>
      </c>
      <c r="J21" s="8">
        <f t="shared" si="12"/>
        <v>4</v>
      </c>
      <c r="M21" s="58">
        <f t="shared" si="13"/>
        <v>0</v>
      </c>
      <c r="U21" s="9">
        <v>4</v>
      </c>
      <c r="V21" s="8">
        <v>60</v>
      </c>
      <c r="W21" s="8">
        <v>29</v>
      </c>
      <c r="X21" s="7">
        <v>22</v>
      </c>
    </row>
    <row r="22" spans="1:26" x14ac:dyDescent="0.3">
      <c r="A22" s="8">
        <v>5</v>
      </c>
      <c r="B22" s="23">
        <v>119</v>
      </c>
      <c r="C22" s="8" t="s">
        <v>150</v>
      </c>
      <c r="D22" s="8" t="s">
        <v>50</v>
      </c>
      <c r="F22" s="8">
        <f t="shared" si="8"/>
        <v>60</v>
      </c>
      <c r="G22" s="8">
        <f t="shared" si="9"/>
        <v>56</v>
      </c>
      <c r="H22" s="8">
        <f t="shared" si="10"/>
        <v>45</v>
      </c>
      <c r="I22" s="25">
        <f t="shared" si="11"/>
        <v>161</v>
      </c>
      <c r="J22" s="8">
        <f t="shared" si="12"/>
        <v>5</v>
      </c>
      <c r="M22" s="58">
        <f t="shared" si="13"/>
        <v>0</v>
      </c>
      <c r="U22" s="9">
        <v>5</v>
      </c>
      <c r="V22" s="8">
        <v>56</v>
      </c>
      <c r="W22" s="8">
        <v>30</v>
      </c>
      <c r="X22" s="7">
        <v>21</v>
      </c>
    </row>
    <row r="23" spans="1:26" x14ac:dyDescent="0.3">
      <c r="A23" s="8">
        <v>6</v>
      </c>
      <c r="B23" s="23">
        <v>123</v>
      </c>
      <c r="C23" s="8" t="s">
        <v>152</v>
      </c>
      <c r="D23" s="8" t="s">
        <v>50</v>
      </c>
      <c r="F23" s="8">
        <f t="shared" si="8"/>
        <v>47</v>
      </c>
      <c r="G23" s="8">
        <f t="shared" si="9"/>
        <v>45</v>
      </c>
      <c r="H23" s="8">
        <f t="shared" si="10"/>
        <v>65</v>
      </c>
      <c r="I23" s="25">
        <f t="shared" si="11"/>
        <v>157</v>
      </c>
      <c r="J23" s="8">
        <f t="shared" si="12"/>
        <v>6</v>
      </c>
      <c r="M23" s="58">
        <f t="shared" si="13"/>
        <v>0</v>
      </c>
      <c r="U23" s="9">
        <v>6</v>
      </c>
      <c r="V23" s="8">
        <v>53</v>
      </c>
      <c r="W23" s="8">
        <v>31</v>
      </c>
      <c r="X23" s="7">
        <v>20</v>
      </c>
    </row>
    <row r="24" spans="1:26" x14ac:dyDescent="0.3">
      <c r="A24" s="8">
        <v>7</v>
      </c>
      <c r="B24" s="23">
        <v>118</v>
      </c>
      <c r="C24" s="8" t="s">
        <v>149</v>
      </c>
      <c r="D24" s="8" t="s">
        <v>35</v>
      </c>
      <c r="F24" s="8">
        <f t="shared" si="8"/>
        <v>50</v>
      </c>
      <c r="G24" s="8">
        <f t="shared" si="9"/>
        <v>50</v>
      </c>
      <c r="H24" s="8">
        <f t="shared" si="10"/>
        <v>53</v>
      </c>
      <c r="I24" s="25">
        <f t="shared" si="11"/>
        <v>153</v>
      </c>
      <c r="J24" s="8">
        <f t="shared" si="12"/>
        <v>7</v>
      </c>
      <c r="M24" s="58">
        <f t="shared" si="13"/>
        <v>0</v>
      </c>
      <c r="U24" s="9">
        <v>7</v>
      </c>
      <c r="V24" s="8">
        <v>50</v>
      </c>
      <c r="W24" s="8">
        <v>32</v>
      </c>
      <c r="X24" s="7">
        <v>19</v>
      </c>
    </row>
    <row r="25" spans="1:26" x14ac:dyDescent="0.3">
      <c r="A25" s="8">
        <v>8</v>
      </c>
      <c r="B25" s="23">
        <v>117</v>
      </c>
      <c r="C25" s="8" t="s">
        <v>148</v>
      </c>
      <c r="D25" s="8" t="s">
        <v>51</v>
      </c>
      <c r="F25" s="8">
        <f t="shared" si="8"/>
        <v>53</v>
      </c>
      <c r="G25" s="8">
        <f t="shared" si="9"/>
        <v>47</v>
      </c>
      <c r="H25" s="8">
        <f t="shared" si="10"/>
        <v>48.5</v>
      </c>
      <c r="I25" s="25">
        <f t="shared" si="11"/>
        <v>148.5</v>
      </c>
      <c r="J25" s="8">
        <f t="shared" si="12"/>
        <v>8</v>
      </c>
      <c r="M25" s="58">
        <f t="shared" si="13"/>
        <v>0</v>
      </c>
      <c r="U25" s="9">
        <v>8</v>
      </c>
      <c r="V25" s="8">
        <v>47</v>
      </c>
      <c r="W25" s="8">
        <v>33</v>
      </c>
      <c r="X25" s="7">
        <v>18</v>
      </c>
    </row>
    <row r="26" spans="1:26" x14ac:dyDescent="0.3">
      <c r="A26" s="8">
        <v>9</v>
      </c>
      <c r="B26" s="23">
        <v>120</v>
      </c>
      <c r="C26" s="8" t="s">
        <v>151</v>
      </c>
      <c r="D26" s="8" t="s">
        <v>52</v>
      </c>
      <c r="F26" s="8">
        <f t="shared" si="8"/>
        <v>45</v>
      </c>
      <c r="G26" s="8">
        <f t="shared" si="9"/>
        <v>53</v>
      </c>
      <c r="H26" s="8">
        <f t="shared" si="10"/>
        <v>48.5</v>
      </c>
      <c r="I26" s="25">
        <f t="shared" si="11"/>
        <v>146.5</v>
      </c>
      <c r="J26" s="8">
        <f t="shared" si="12"/>
        <v>9</v>
      </c>
      <c r="M26" s="58">
        <f t="shared" si="13"/>
        <v>0</v>
      </c>
      <c r="U26" s="9">
        <v>9</v>
      </c>
      <c r="V26" s="8">
        <v>45</v>
      </c>
      <c r="W26" s="8">
        <v>34</v>
      </c>
      <c r="X26" s="7">
        <v>17</v>
      </c>
    </row>
    <row r="27" spans="1:26" x14ac:dyDescent="0.3">
      <c r="I27" s="25"/>
      <c r="M27" s="12"/>
      <c r="U27" s="9">
        <v>10</v>
      </c>
      <c r="V27" s="8">
        <v>43</v>
      </c>
      <c r="W27" s="8">
        <v>35</v>
      </c>
      <c r="X27" s="7">
        <v>16</v>
      </c>
    </row>
    <row r="28" spans="1:26" x14ac:dyDescent="0.3">
      <c r="U28" s="9">
        <v>11</v>
      </c>
      <c r="V28" s="8">
        <v>41</v>
      </c>
      <c r="W28" s="8">
        <v>36</v>
      </c>
      <c r="X28" s="7">
        <v>15</v>
      </c>
    </row>
    <row r="29" spans="1:26" x14ac:dyDescent="0.3">
      <c r="U29" s="9">
        <v>12</v>
      </c>
      <c r="V29" s="8">
        <v>39</v>
      </c>
      <c r="W29" s="8">
        <v>37</v>
      </c>
      <c r="X29" s="7">
        <v>14</v>
      </c>
    </row>
    <row r="30" spans="1:26" x14ac:dyDescent="0.3">
      <c r="A30" s="10" t="s">
        <v>10</v>
      </c>
      <c r="B30" s="10"/>
      <c r="C30" s="11">
        <v>7</v>
      </c>
      <c r="D30" s="10"/>
      <c r="E30" s="10"/>
      <c r="F30" s="10"/>
      <c r="U30" s="9">
        <v>13</v>
      </c>
      <c r="V30" s="8">
        <v>38</v>
      </c>
      <c r="W30" s="8">
        <v>38</v>
      </c>
      <c r="X30" s="7">
        <v>13</v>
      </c>
    </row>
    <row r="31" spans="1:26" x14ac:dyDescent="0.3">
      <c r="G31" s="3"/>
      <c r="U31" s="9">
        <v>14</v>
      </c>
      <c r="V31" s="8">
        <v>37</v>
      </c>
      <c r="W31" s="8">
        <v>39</v>
      </c>
      <c r="X31" s="7">
        <v>12</v>
      </c>
    </row>
    <row r="32" spans="1:26" x14ac:dyDescent="0.3">
      <c r="A32" s="96" t="str">
        <f>$A$1</f>
        <v>Sub-Minor Mixed 6 Years</v>
      </c>
      <c r="B32" s="96"/>
      <c r="C32" s="96"/>
      <c r="D32" s="96"/>
      <c r="E32" s="29"/>
      <c r="U32" s="9">
        <v>15</v>
      </c>
      <c r="V32" s="8">
        <v>36</v>
      </c>
      <c r="W32" s="8">
        <v>40</v>
      </c>
      <c r="X32" s="7">
        <v>11</v>
      </c>
    </row>
    <row r="33" spans="1:24" x14ac:dyDescent="0.3">
      <c r="A33" s="8" t="s">
        <v>9</v>
      </c>
      <c r="B33" s="23">
        <v>121</v>
      </c>
      <c r="C33" s="8" t="s">
        <v>126</v>
      </c>
      <c r="D33" s="8" t="s">
        <v>35</v>
      </c>
      <c r="U33" s="9">
        <v>16</v>
      </c>
      <c r="V33" s="8">
        <v>35</v>
      </c>
      <c r="W33" s="8">
        <v>41</v>
      </c>
      <c r="X33" s="7">
        <v>10</v>
      </c>
    </row>
    <row r="34" spans="1:24" x14ac:dyDescent="0.3">
      <c r="A34" s="8" t="s">
        <v>0</v>
      </c>
      <c r="B34" s="23">
        <v>122</v>
      </c>
      <c r="C34" s="8" t="s">
        <v>120</v>
      </c>
      <c r="D34" s="8" t="s">
        <v>106</v>
      </c>
      <c r="U34" s="9">
        <v>17</v>
      </c>
      <c r="V34" s="8">
        <v>34</v>
      </c>
      <c r="W34" s="8">
        <v>42</v>
      </c>
      <c r="X34" s="7">
        <v>9</v>
      </c>
    </row>
    <row r="35" spans="1:24" x14ac:dyDescent="0.3">
      <c r="A35" s="8" t="s">
        <v>1</v>
      </c>
      <c r="B35" s="23">
        <v>115</v>
      </c>
      <c r="C35" s="8" t="s">
        <v>123</v>
      </c>
      <c r="D35" s="8" t="s">
        <v>35</v>
      </c>
      <c r="U35" s="9">
        <v>18</v>
      </c>
      <c r="V35" s="8">
        <v>33</v>
      </c>
      <c r="W35" s="8">
        <v>43</v>
      </c>
      <c r="X35" s="7">
        <v>8</v>
      </c>
    </row>
    <row r="36" spans="1:24" x14ac:dyDescent="0.3">
      <c r="A36" s="8" t="s">
        <v>8</v>
      </c>
      <c r="B36" s="23">
        <v>124</v>
      </c>
      <c r="C36" s="8" t="s">
        <v>153</v>
      </c>
      <c r="D36" s="8" t="s">
        <v>35</v>
      </c>
      <c r="U36" s="9">
        <v>19</v>
      </c>
      <c r="V36" s="8">
        <v>32</v>
      </c>
      <c r="W36" s="8">
        <v>44</v>
      </c>
      <c r="X36" s="7">
        <v>7</v>
      </c>
    </row>
    <row r="37" spans="1:24" x14ac:dyDescent="0.3">
      <c r="A37" s="8" t="s">
        <v>7</v>
      </c>
      <c r="B37" s="23">
        <v>119</v>
      </c>
      <c r="C37" s="8" t="s">
        <v>150</v>
      </c>
      <c r="D37" s="8" t="s">
        <v>50</v>
      </c>
      <c r="U37" s="9">
        <v>20</v>
      </c>
      <c r="V37" s="8">
        <v>31</v>
      </c>
      <c r="W37" s="8">
        <v>45</v>
      </c>
      <c r="X37" s="7">
        <v>6</v>
      </c>
    </row>
    <row r="38" spans="1:24" x14ac:dyDescent="0.3">
      <c r="A38" s="8" t="s">
        <v>6</v>
      </c>
      <c r="B38" s="23">
        <v>123</v>
      </c>
      <c r="C38" s="8" t="s">
        <v>152</v>
      </c>
      <c r="D38" s="8" t="s">
        <v>50</v>
      </c>
      <c r="U38" s="9">
        <v>21</v>
      </c>
      <c r="V38" s="8">
        <v>30</v>
      </c>
      <c r="W38" s="8">
        <v>46</v>
      </c>
      <c r="X38" s="7">
        <v>5</v>
      </c>
    </row>
    <row r="39" spans="1:24" x14ac:dyDescent="0.3">
      <c r="A39" s="8" t="s">
        <v>5</v>
      </c>
      <c r="B39" s="23">
        <v>118</v>
      </c>
      <c r="C39" s="8" t="s">
        <v>149</v>
      </c>
      <c r="D39" s="8" t="s">
        <v>35</v>
      </c>
      <c r="U39" s="9">
        <v>22</v>
      </c>
      <c r="V39" s="8">
        <v>29</v>
      </c>
      <c r="W39" s="8">
        <v>47</v>
      </c>
      <c r="X39" s="7">
        <v>4</v>
      </c>
    </row>
    <row r="40" spans="1:24" x14ac:dyDescent="0.3">
      <c r="A40" s="8" t="s">
        <v>4</v>
      </c>
      <c r="B40" s="23">
        <v>117</v>
      </c>
      <c r="C40" s="8" t="s">
        <v>148</v>
      </c>
      <c r="D40" s="8" t="s">
        <v>51</v>
      </c>
      <c r="U40" s="9">
        <v>23</v>
      </c>
      <c r="V40" s="8">
        <v>28</v>
      </c>
      <c r="W40" s="8">
        <v>48</v>
      </c>
      <c r="X40" s="7">
        <v>3</v>
      </c>
    </row>
    <row r="41" spans="1:24" x14ac:dyDescent="0.3">
      <c r="A41" s="8" t="s">
        <v>38</v>
      </c>
      <c r="B41" s="23">
        <v>120</v>
      </c>
      <c r="C41" s="8" t="s">
        <v>151</v>
      </c>
      <c r="D41" s="8" t="s">
        <v>52</v>
      </c>
      <c r="U41" s="9">
        <v>24</v>
      </c>
      <c r="V41" s="8">
        <v>27</v>
      </c>
      <c r="W41" s="8">
        <v>49</v>
      </c>
      <c r="X41" s="7">
        <v>2</v>
      </c>
    </row>
    <row r="42" spans="1:24" ht="15" thickBot="1" x14ac:dyDescent="0.35">
      <c r="U42" s="6">
        <v>25</v>
      </c>
      <c r="V42" s="5">
        <v>26</v>
      </c>
      <c r="W42" s="5">
        <v>50</v>
      </c>
      <c r="X42" s="4">
        <v>1</v>
      </c>
    </row>
    <row r="43" spans="1:24" x14ac:dyDescent="0.3">
      <c r="P43"/>
    </row>
    <row r="44" spans="1:24" x14ac:dyDescent="0.3">
      <c r="A44" s="24" t="s">
        <v>3</v>
      </c>
      <c r="B44" s="2"/>
      <c r="C44" s="2"/>
      <c r="D44" s="2"/>
      <c r="E44" s="2"/>
      <c r="N44"/>
      <c r="O44" s="32"/>
      <c r="P44"/>
    </row>
    <row r="45" spans="1:24" x14ac:dyDescent="0.3">
      <c r="A45" s="1" t="s">
        <v>2</v>
      </c>
      <c r="B45" s="2"/>
      <c r="C45" s="2"/>
      <c r="D45" s="2"/>
      <c r="E45" s="2"/>
      <c r="N45"/>
      <c r="O45" s="33"/>
      <c r="P45"/>
    </row>
    <row r="46" spans="1:24" ht="18" x14ac:dyDescent="0.35">
      <c r="A46" s="97" t="str">
        <f>$A$1</f>
        <v>Sub-Minor Mixed 6 Years</v>
      </c>
      <c r="B46" s="97"/>
      <c r="C46" s="97"/>
      <c r="D46" s="97"/>
      <c r="E46" s="97"/>
      <c r="F46" s="97"/>
      <c r="N46"/>
      <c r="O46" s="31"/>
    </row>
    <row r="47" spans="1:24" ht="18" x14ac:dyDescent="0.35">
      <c r="A47" s="43" t="s">
        <v>48</v>
      </c>
      <c r="B47" s="42"/>
      <c r="C47" s="42"/>
      <c r="D47" s="42"/>
      <c r="E47" s="42"/>
      <c r="F47" s="42"/>
      <c r="P47"/>
    </row>
    <row r="48" spans="1:24" ht="18" x14ac:dyDescent="0.35">
      <c r="A48" s="42" t="s">
        <v>41</v>
      </c>
      <c r="B48" s="42"/>
      <c r="C48" s="42"/>
      <c r="D48" s="42"/>
      <c r="E48" s="42"/>
      <c r="F48" s="42"/>
    </row>
    <row r="49" spans="1:17" ht="18" x14ac:dyDescent="0.35">
      <c r="A49" s="42"/>
      <c r="B49" s="63">
        <v>117</v>
      </c>
      <c r="C49" s="42" t="s">
        <v>148</v>
      </c>
      <c r="D49" s="42" t="s">
        <v>51</v>
      </c>
      <c r="E49" s="42"/>
      <c r="F49" s="42"/>
    </row>
    <row r="50" spans="1:17" ht="18" x14ac:dyDescent="0.35">
      <c r="A50" s="42"/>
      <c r="B50" s="63">
        <v>120</v>
      </c>
      <c r="C50" s="42" t="s">
        <v>151</v>
      </c>
      <c r="D50" s="42" t="s">
        <v>52</v>
      </c>
      <c r="E50" s="42"/>
      <c r="F50" s="42"/>
    </row>
    <row r="51" spans="1:17" ht="18" x14ac:dyDescent="0.35">
      <c r="A51" s="42"/>
      <c r="B51" s="42"/>
      <c r="C51" s="42"/>
      <c r="D51" s="42"/>
      <c r="E51" s="42"/>
      <c r="F51" s="42"/>
      <c r="Q51"/>
    </row>
    <row r="52" spans="1:17" ht="18" x14ac:dyDescent="0.35">
      <c r="A52" s="42" t="s">
        <v>5</v>
      </c>
      <c r="B52" s="63">
        <v>118</v>
      </c>
      <c r="C52" s="42" t="s">
        <v>149</v>
      </c>
      <c r="D52" s="42" t="s">
        <v>35</v>
      </c>
      <c r="E52" s="42"/>
      <c r="F52" s="42"/>
      <c r="I52" s="23"/>
      <c r="P52"/>
    </row>
    <row r="53" spans="1:17" ht="18" x14ac:dyDescent="0.35">
      <c r="A53" s="42" t="s">
        <v>6</v>
      </c>
      <c r="B53" s="63">
        <v>123</v>
      </c>
      <c r="C53" s="42" t="s">
        <v>152</v>
      </c>
      <c r="D53" s="42" t="s">
        <v>50</v>
      </c>
      <c r="E53" s="42"/>
      <c r="F53" s="42"/>
      <c r="I53" s="23"/>
      <c r="P53"/>
    </row>
    <row r="54" spans="1:17" ht="18" x14ac:dyDescent="0.35">
      <c r="A54" s="42" t="s">
        <v>7</v>
      </c>
      <c r="B54" s="63">
        <v>119</v>
      </c>
      <c r="C54" s="42" t="s">
        <v>150</v>
      </c>
      <c r="D54" s="42" t="s">
        <v>50</v>
      </c>
      <c r="E54" s="42"/>
      <c r="F54" s="43"/>
      <c r="I54" s="23"/>
      <c r="P54"/>
    </row>
    <row r="55" spans="1:17" ht="18" x14ac:dyDescent="0.35">
      <c r="A55" s="42" t="s">
        <v>8</v>
      </c>
      <c r="B55" s="63">
        <v>124</v>
      </c>
      <c r="C55" s="42" t="s">
        <v>153</v>
      </c>
      <c r="D55" s="42" t="s">
        <v>35</v>
      </c>
      <c r="E55" s="42"/>
      <c r="F55" s="43"/>
      <c r="I55" s="23"/>
      <c r="P55"/>
    </row>
    <row r="56" spans="1:17" ht="18" x14ac:dyDescent="0.35">
      <c r="A56" s="42" t="s">
        <v>1</v>
      </c>
      <c r="B56" s="63">
        <v>115</v>
      </c>
      <c r="C56" s="42" t="s">
        <v>123</v>
      </c>
      <c r="D56" s="42" t="s">
        <v>35</v>
      </c>
      <c r="E56" s="42"/>
      <c r="F56" s="43"/>
      <c r="I56" s="23"/>
      <c r="O56" s="32"/>
    </row>
    <row r="57" spans="1:17" ht="18" x14ac:dyDescent="0.35">
      <c r="A57" s="42" t="s">
        <v>0</v>
      </c>
      <c r="B57" s="63">
        <v>122</v>
      </c>
      <c r="C57" s="42" t="s">
        <v>120</v>
      </c>
      <c r="D57" s="42" t="s">
        <v>106</v>
      </c>
      <c r="E57" s="42"/>
      <c r="F57" s="43"/>
      <c r="I57" s="23"/>
      <c r="L57" s="23"/>
    </row>
    <row r="58" spans="1:17" ht="18" x14ac:dyDescent="0.35">
      <c r="A58" s="42"/>
      <c r="B58" s="55"/>
      <c r="C58" s="56"/>
      <c r="D58" s="56"/>
      <c r="E58" s="56"/>
      <c r="F58" s="42"/>
      <c r="I58" s="23"/>
    </row>
    <row r="59" spans="1:17" ht="18" x14ac:dyDescent="0.35">
      <c r="A59" s="43" t="s">
        <v>131</v>
      </c>
      <c r="B59" s="42"/>
      <c r="C59" s="42"/>
      <c r="D59" s="42"/>
      <c r="E59" s="42"/>
      <c r="F59" s="42"/>
      <c r="H59" s="20"/>
      <c r="I59" s="21"/>
      <c r="J59" s="21"/>
    </row>
    <row r="60" spans="1:17" ht="18" x14ac:dyDescent="0.35">
      <c r="A60" s="42" t="s">
        <v>9</v>
      </c>
      <c r="B60" s="63">
        <v>121</v>
      </c>
      <c r="C60" s="42" t="s">
        <v>126</v>
      </c>
      <c r="D60" s="42" t="s">
        <v>35</v>
      </c>
      <c r="E60" s="42"/>
      <c r="F60" s="43"/>
      <c r="H60" s="20"/>
      <c r="I60" s="21"/>
      <c r="J60" s="21"/>
    </row>
    <row r="61" spans="1:17" ht="18" x14ac:dyDescent="0.35">
      <c r="A61" s="42"/>
      <c r="B61" s="42"/>
      <c r="C61" s="42"/>
      <c r="D61" s="42"/>
      <c r="E61" s="42"/>
      <c r="F61" s="42"/>
      <c r="G61"/>
      <c r="H61" s="20"/>
      <c r="I61" s="21"/>
      <c r="J61" s="21"/>
    </row>
    <row r="62" spans="1:17" ht="18" x14ac:dyDescent="0.35">
      <c r="A62" s="43" t="s">
        <v>49</v>
      </c>
      <c r="B62" s="42"/>
      <c r="C62" s="42"/>
      <c r="D62" s="42"/>
      <c r="E62" s="42"/>
      <c r="F62" s="42"/>
      <c r="H62" s="20"/>
      <c r="I62" s="21"/>
      <c r="J62" s="21"/>
    </row>
    <row r="63" spans="1:17" ht="18" x14ac:dyDescent="0.35">
      <c r="A63" s="42"/>
      <c r="B63" s="42" t="s">
        <v>217</v>
      </c>
      <c r="C63" s="42"/>
      <c r="D63" s="42"/>
      <c r="E63" s="42"/>
      <c r="F63" s="42"/>
    </row>
    <row r="64" spans="1:17" ht="18" x14ac:dyDescent="0.35">
      <c r="A64" s="42"/>
      <c r="B64" s="42" t="s">
        <v>220</v>
      </c>
      <c r="C64" s="42"/>
      <c r="D64" s="42"/>
      <c r="E64" s="42"/>
      <c r="F64" s="42"/>
    </row>
    <row r="65" spans="1:6" ht="18" x14ac:dyDescent="0.35">
      <c r="A65" s="42"/>
      <c r="B65" s="42"/>
      <c r="C65" s="42"/>
      <c r="D65" s="42"/>
      <c r="E65" s="42"/>
      <c r="F65" s="42"/>
    </row>
    <row r="66" spans="1:6" ht="18" x14ac:dyDescent="0.35">
      <c r="A66" s="42"/>
      <c r="B66" s="44"/>
      <c r="C66" s="44"/>
      <c r="D66" s="42"/>
      <c r="E66" s="42"/>
      <c r="F66" s="42"/>
    </row>
  </sheetData>
  <autoFilter ref="B17:J17" xr:uid="{5570074B-1F9D-4519-B47D-0FEFB23F1B7C}">
    <sortState xmlns:xlrd2="http://schemas.microsoft.com/office/spreadsheetml/2017/richdata2" ref="B18:J26">
      <sortCondition ref="J17"/>
    </sortState>
  </autoFilter>
  <sortState xmlns:xlrd2="http://schemas.microsoft.com/office/spreadsheetml/2017/richdata2" ref="H52:K58">
    <sortCondition descending="1" ref="H52:H58"/>
  </sortState>
  <mergeCells count="11">
    <mergeCell ref="F2:K2"/>
    <mergeCell ref="M2:R2"/>
    <mergeCell ref="T2:Y2"/>
    <mergeCell ref="F3:K3"/>
    <mergeCell ref="M3:R3"/>
    <mergeCell ref="T3:Y3"/>
    <mergeCell ref="AA3:AB3"/>
    <mergeCell ref="A16:C16"/>
    <mergeCell ref="U16:X16"/>
    <mergeCell ref="A32:D32"/>
    <mergeCell ref="A46:F46"/>
  </mergeCells>
  <conditionalFormatting sqref="I5:J13">
    <cfRule type="duplicateValues" dxfId="27" priority="41"/>
  </conditionalFormatting>
  <conditionalFormatting sqref="I18:J26">
    <cfRule type="duplicateValues" dxfId="26" priority="46"/>
  </conditionalFormatting>
  <conditionalFormatting sqref="P5:Q13">
    <cfRule type="duplicateValues" dxfId="25" priority="43"/>
  </conditionalFormatting>
  <conditionalFormatting sqref="W5:X13">
    <cfRule type="duplicateValues" dxfId="24" priority="45"/>
  </conditionalFormatting>
  <printOptions gridLines="1"/>
  <pageMargins left="0.25" right="0.25" top="0.75" bottom="0.75" header="0.3" footer="0.3"/>
  <pageSetup paperSize="9" orientation="landscape" r:id="rId1"/>
  <headerFooter alignWithMargins="0">
    <oddHeader>&amp;C2022 WA STATE SOLO CHAMPIONSHIP</oddHeader>
  </headerFooter>
  <colBreaks count="2" manualBreakCount="2">
    <brk id="12" max="1048575" man="1"/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EF10D-D266-4306-8CCC-50CEBC94445D}">
  <sheetPr>
    <tabColor theme="7" tint="0.79998168889431442"/>
    <pageSetUpPr fitToPage="1"/>
  </sheetPr>
  <dimension ref="A1:AB82"/>
  <sheetViews>
    <sheetView zoomScale="80" zoomScaleNormal="80" workbookViewId="0">
      <pane xSplit="4" ySplit="4" topLeftCell="E5" activePane="bottomRight" state="frozen"/>
      <selection activeCell="T6" sqref="T6"/>
      <selection pane="topRight" activeCell="T6" sqref="T6"/>
      <selection pane="bottomLeft" activeCell="T6" sqref="T6"/>
      <selection pane="bottomRight" activeCell="A4" sqref="A4:XFD4"/>
    </sheetView>
  </sheetViews>
  <sheetFormatPr defaultColWidth="9.109375" defaultRowHeight="14.4" outlineLevelCol="1" x14ac:dyDescent="0.3"/>
  <cols>
    <col min="1" max="1" width="8.5546875" style="8" customWidth="1"/>
    <col min="2" max="2" width="5.44140625" style="8" bestFit="1" customWidth="1"/>
    <col min="3" max="3" width="21.6640625" style="8" customWidth="1" outlineLevel="1"/>
    <col min="4" max="4" width="19.88671875" style="8" customWidth="1" outlineLevel="1"/>
    <col min="5" max="5" width="2.5546875" style="8" customWidth="1"/>
    <col min="6" max="6" width="11.109375" style="8" customWidth="1" outlineLevel="1"/>
    <col min="7" max="7" width="10.44140625" style="8" customWidth="1" outlineLevel="1"/>
    <col min="8" max="8" width="12.109375" style="8" customWidth="1" outlineLevel="1"/>
    <col min="9" max="9" width="7.109375" style="8" customWidth="1" outlineLevel="1"/>
    <col min="10" max="10" width="8.33203125" style="8" customWidth="1" outlineLevel="1"/>
    <col min="11" max="11" width="9" style="8" customWidth="1" outlineLevel="1"/>
    <col min="12" max="12" width="2.6640625" style="8" customWidth="1"/>
    <col min="13" max="13" width="11.109375" style="8" customWidth="1" outlineLevel="1"/>
    <col min="14" max="14" width="10.44140625" style="8" customWidth="1" outlineLevel="1"/>
    <col min="15" max="15" width="10.5546875" style="8" customWidth="1" outlineLevel="1"/>
    <col min="16" max="16" width="6" style="8" customWidth="1" outlineLevel="1"/>
    <col min="17" max="17" width="8.33203125" style="8" customWidth="1" outlineLevel="1"/>
    <col min="18" max="18" width="9" style="8" customWidth="1" outlineLevel="1"/>
    <col min="19" max="19" width="2.5546875" style="8" customWidth="1"/>
    <col min="20" max="20" width="11.109375" style="8" customWidth="1" outlineLevel="1"/>
    <col min="21" max="21" width="10.44140625" style="8" customWidth="1" outlineLevel="1"/>
    <col min="22" max="22" width="10.5546875" style="8" customWidth="1" outlineLevel="1"/>
    <col min="23" max="23" width="6" style="8" customWidth="1" outlineLevel="1"/>
    <col min="24" max="24" width="8.33203125" style="8" customWidth="1" outlineLevel="1"/>
    <col min="25" max="25" width="9" style="8" customWidth="1" outlineLevel="1"/>
    <col min="26" max="26" width="2.5546875" style="8" customWidth="1"/>
    <col min="27" max="28" width="5.88671875" style="8" bestFit="1" customWidth="1"/>
    <col min="29" max="16384" width="9.109375" style="8"/>
  </cols>
  <sheetData>
    <row r="1" spans="1:28" ht="16.2" thickBot="1" x14ac:dyDescent="0.35">
      <c r="A1" s="60" t="s">
        <v>181</v>
      </c>
      <c r="B1" s="1"/>
      <c r="C1" s="1"/>
      <c r="E1" s="1"/>
      <c r="F1" s="1"/>
      <c r="H1" s="1"/>
      <c r="M1" s="1"/>
      <c r="O1" s="1"/>
      <c r="T1" s="1"/>
      <c r="V1" s="1"/>
    </row>
    <row r="2" spans="1:28" ht="15" thickBot="1" x14ac:dyDescent="0.35">
      <c r="A2" s="1"/>
      <c r="F2" s="98" t="str">
        <f>VLOOKUP(F3,Judges!$B$5:$C$7,2, FALSE)</f>
        <v>Clare McNeill-Arnall ADCRG</v>
      </c>
      <c r="G2" s="99"/>
      <c r="H2" s="99"/>
      <c r="I2" s="99"/>
      <c r="J2" s="99"/>
      <c r="K2" s="100"/>
      <c r="M2" s="98" t="str">
        <f>VLOOKUP(M3,Judges!$B$5:$C$7,2, FALSE)</f>
        <v>Chris Carswell ADCRG</v>
      </c>
      <c r="N2" s="99"/>
      <c r="O2" s="99"/>
      <c r="P2" s="99"/>
      <c r="Q2" s="99"/>
      <c r="R2" s="100"/>
      <c r="T2" s="98" t="str">
        <f>VLOOKUP(T3,Judges!$B$5:$C$7,2, FALSE)</f>
        <v>Helan Green ADCRG</v>
      </c>
      <c r="U2" s="99"/>
      <c r="V2" s="99"/>
      <c r="W2" s="99"/>
      <c r="X2" s="99"/>
      <c r="Y2" s="100"/>
    </row>
    <row r="3" spans="1:28" s="1" customFormat="1" x14ac:dyDescent="0.3">
      <c r="A3" s="27"/>
      <c r="B3" s="27" t="s">
        <v>20</v>
      </c>
      <c r="C3" s="27" t="s">
        <v>33</v>
      </c>
      <c r="D3" s="27" t="s">
        <v>18</v>
      </c>
      <c r="F3" s="90" t="s">
        <v>17</v>
      </c>
      <c r="G3" s="101"/>
      <c r="H3" s="101"/>
      <c r="I3" s="101"/>
      <c r="J3" s="101"/>
      <c r="K3" s="91"/>
      <c r="M3" s="90" t="s">
        <v>16</v>
      </c>
      <c r="N3" s="101"/>
      <c r="O3" s="101"/>
      <c r="P3" s="101"/>
      <c r="Q3" s="101"/>
      <c r="R3" s="91"/>
      <c r="T3" s="90" t="s">
        <v>15</v>
      </c>
      <c r="U3" s="101"/>
      <c r="V3" s="101"/>
      <c r="W3" s="101"/>
      <c r="X3" s="101"/>
      <c r="Y3" s="91"/>
      <c r="AA3" s="90" t="s">
        <v>14</v>
      </c>
      <c r="AB3" s="91"/>
    </row>
    <row r="4" spans="1:28" s="1" customFormat="1" x14ac:dyDescent="0.3">
      <c r="A4" s="27"/>
      <c r="B4" s="27"/>
      <c r="C4" s="27"/>
      <c r="D4" s="27"/>
      <c r="F4" s="28" t="s">
        <v>28</v>
      </c>
      <c r="G4" s="29" t="s">
        <v>27</v>
      </c>
      <c r="H4" s="29" t="s">
        <v>26</v>
      </c>
      <c r="I4" s="29" t="s">
        <v>14</v>
      </c>
      <c r="J4" s="29" t="s">
        <v>32</v>
      </c>
      <c r="K4" s="30" t="s">
        <v>31</v>
      </c>
      <c r="M4" s="28" t="s">
        <v>28</v>
      </c>
      <c r="N4" s="29" t="s">
        <v>27</v>
      </c>
      <c r="O4" s="29" t="s">
        <v>26</v>
      </c>
      <c r="P4" s="29" t="s">
        <v>14</v>
      </c>
      <c r="Q4" s="29" t="s">
        <v>30</v>
      </c>
      <c r="R4" s="30" t="s">
        <v>29</v>
      </c>
      <c r="T4" s="28" t="s">
        <v>28</v>
      </c>
      <c r="U4" s="29" t="s">
        <v>27</v>
      </c>
      <c r="V4" s="29" t="s">
        <v>26</v>
      </c>
      <c r="W4" s="29" t="s">
        <v>14</v>
      </c>
      <c r="X4" s="29" t="s">
        <v>25</v>
      </c>
      <c r="Y4" s="30" t="s">
        <v>24</v>
      </c>
      <c r="AA4" s="28" t="s">
        <v>23</v>
      </c>
      <c r="AB4" s="30" t="s">
        <v>12</v>
      </c>
    </row>
    <row r="5" spans="1:28" x14ac:dyDescent="0.3">
      <c r="B5" s="23">
        <v>249</v>
      </c>
      <c r="C5" s="8" t="s">
        <v>121</v>
      </c>
      <c r="D5" s="8" t="s">
        <v>35</v>
      </c>
      <c r="F5" s="9">
        <v>60</v>
      </c>
      <c r="G5" s="8">
        <v>58</v>
      </c>
      <c r="H5" s="8">
        <v>70</v>
      </c>
      <c r="I5" s="25">
        <f>SUM(F5:H5)</f>
        <v>188</v>
      </c>
      <c r="J5" s="8">
        <f t="shared" ref="J5:J17" si="0">RANK(I5,$I$5:$I$17)</f>
        <v>13</v>
      </c>
      <c r="K5" s="7">
        <f>VLOOKUP(J5,'Points System'!$A$3:$B$53,2,FALSE)</f>
        <v>38</v>
      </c>
      <c r="M5" s="9">
        <v>73</v>
      </c>
      <c r="N5" s="8">
        <v>70</v>
      </c>
      <c r="O5" s="8">
        <v>69</v>
      </c>
      <c r="P5" s="25">
        <f>SUM(M5:O5)</f>
        <v>212</v>
      </c>
      <c r="Q5" s="8">
        <f t="shared" ref="Q5:Q17" si="1">RANK(P5,$P$5:$P$17)</f>
        <v>13</v>
      </c>
      <c r="R5" s="7">
        <f>VLOOKUP(Q5,'Points System'!$A$3:$B$53,2,FALSE)</f>
        <v>38</v>
      </c>
      <c r="T5" s="9">
        <v>83</v>
      </c>
      <c r="U5" s="8">
        <v>80</v>
      </c>
      <c r="V5" s="8">
        <v>82</v>
      </c>
      <c r="W5" s="25">
        <f>SUM(T5:V5)</f>
        <v>245</v>
      </c>
      <c r="X5" s="8">
        <f t="shared" ref="X5:X17" si="2">RANK(W5,$W$5:$W$17)</f>
        <v>10</v>
      </c>
      <c r="Y5" s="7">
        <f>VLOOKUP(X5,'Points System'!$A$3:$B$53,2,FALSE)</f>
        <v>43</v>
      </c>
      <c r="AA5" s="9">
        <f>K5+R5+Y5</f>
        <v>119</v>
      </c>
      <c r="AB5" s="7">
        <f t="shared" ref="AB5:AB17" si="3">RANK(AA5,$AA$5:$AA$17)</f>
        <v>13</v>
      </c>
    </row>
    <row r="6" spans="1:28" x14ac:dyDescent="0.3">
      <c r="B6" s="23">
        <v>250</v>
      </c>
      <c r="C6" s="8" t="s">
        <v>122</v>
      </c>
      <c r="D6" s="8" t="s">
        <v>51</v>
      </c>
      <c r="F6" s="9">
        <v>65</v>
      </c>
      <c r="G6" s="8">
        <v>59</v>
      </c>
      <c r="H6" s="8">
        <v>68</v>
      </c>
      <c r="I6" s="25">
        <f t="shared" ref="I6:I17" si="4">SUM(F6:H6)</f>
        <v>192</v>
      </c>
      <c r="J6" s="8">
        <f t="shared" si="0"/>
        <v>11</v>
      </c>
      <c r="K6" s="7">
        <f>VLOOKUP(J6,'Points System'!$A$3:$B$53,2,FALSE)</f>
        <v>41</v>
      </c>
      <c r="M6" s="9">
        <v>75</v>
      </c>
      <c r="N6" s="8">
        <v>72</v>
      </c>
      <c r="O6" s="8">
        <v>72</v>
      </c>
      <c r="P6" s="25">
        <f t="shared" ref="P6:P17" si="5">SUM(M6:O6)</f>
        <v>219</v>
      </c>
      <c r="Q6" s="8">
        <f t="shared" si="1"/>
        <v>12</v>
      </c>
      <c r="R6" s="7">
        <f>VLOOKUP(Q6,'Points System'!$A$3:$B$53,2,FALSE)</f>
        <v>39</v>
      </c>
      <c r="T6" s="9">
        <v>85</v>
      </c>
      <c r="U6" s="8">
        <v>82</v>
      </c>
      <c r="V6" s="8">
        <v>87</v>
      </c>
      <c r="W6" s="25">
        <f t="shared" ref="W6:W17" si="6">SUM(T6:V6)</f>
        <v>254</v>
      </c>
      <c r="X6" s="8">
        <f t="shared" si="2"/>
        <v>6</v>
      </c>
      <c r="Y6" s="61">
        <v>51.5</v>
      </c>
      <c r="AA6" s="9">
        <f t="shared" ref="AA6:AA17" si="7">K6+R6+Y6</f>
        <v>131.5</v>
      </c>
      <c r="AB6" s="7">
        <f t="shared" si="3"/>
        <v>9</v>
      </c>
    </row>
    <row r="7" spans="1:28" x14ac:dyDescent="0.3">
      <c r="B7" s="23">
        <v>251</v>
      </c>
      <c r="C7" s="8" t="s">
        <v>124</v>
      </c>
      <c r="D7" s="8" t="s">
        <v>52</v>
      </c>
      <c r="F7" s="9">
        <v>78</v>
      </c>
      <c r="G7" s="8">
        <v>75</v>
      </c>
      <c r="H7" s="8">
        <v>78</v>
      </c>
      <c r="I7" s="25">
        <f t="shared" si="4"/>
        <v>231</v>
      </c>
      <c r="J7" s="8">
        <f t="shared" si="0"/>
        <v>1</v>
      </c>
      <c r="K7" s="7">
        <f>VLOOKUP(J7,'Points System'!$A$3:$B$53,2,FALSE)</f>
        <v>100</v>
      </c>
      <c r="M7" s="9">
        <v>83</v>
      </c>
      <c r="N7" s="8">
        <v>86</v>
      </c>
      <c r="O7" s="8">
        <v>84</v>
      </c>
      <c r="P7" s="25">
        <f t="shared" si="5"/>
        <v>253</v>
      </c>
      <c r="Q7" s="8">
        <f t="shared" si="1"/>
        <v>1</v>
      </c>
      <c r="R7" s="7">
        <f>VLOOKUP(Q7,'Points System'!$A$3:$B$53,2,FALSE)</f>
        <v>100</v>
      </c>
      <c r="T7" s="9">
        <v>90</v>
      </c>
      <c r="U7" s="8">
        <v>93</v>
      </c>
      <c r="V7" s="8">
        <v>92</v>
      </c>
      <c r="W7" s="25">
        <f t="shared" si="6"/>
        <v>275</v>
      </c>
      <c r="X7" s="8">
        <f t="shared" si="2"/>
        <v>1</v>
      </c>
      <c r="Y7" s="7">
        <f>VLOOKUP(X7,'Points System'!$A$3:$B$53,2,FALSE)</f>
        <v>100</v>
      </c>
      <c r="AA7" s="9">
        <f t="shared" si="7"/>
        <v>300</v>
      </c>
      <c r="AB7" s="7">
        <f t="shared" si="3"/>
        <v>1</v>
      </c>
    </row>
    <row r="8" spans="1:28" x14ac:dyDescent="0.3">
      <c r="B8" s="23">
        <v>252</v>
      </c>
      <c r="C8" s="8" t="s">
        <v>119</v>
      </c>
      <c r="D8" s="8" t="s">
        <v>35</v>
      </c>
      <c r="F8" s="9">
        <v>60.5</v>
      </c>
      <c r="G8" s="8">
        <v>70</v>
      </c>
      <c r="H8" s="8">
        <v>70</v>
      </c>
      <c r="I8" s="25">
        <f t="shared" si="4"/>
        <v>200.5</v>
      </c>
      <c r="J8" s="8">
        <f t="shared" si="0"/>
        <v>9</v>
      </c>
      <c r="K8" s="7">
        <f>VLOOKUP(J8,'Points System'!$A$3:$B$53,2,FALSE)</f>
        <v>45</v>
      </c>
      <c r="M8" s="9">
        <v>76</v>
      </c>
      <c r="N8" s="8">
        <v>75</v>
      </c>
      <c r="O8" s="8">
        <v>70</v>
      </c>
      <c r="P8" s="25">
        <f t="shared" si="5"/>
        <v>221</v>
      </c>
      <c r="Q8" s="8">
        <f t="shared" si="1"/>
        <v>10</v>
      </c>
      <c r="R8" s="7">
        <f>VLOOKUP(Q8,'Points System'!$A$3:$B$53,2,FALSE)</f>
        <v>43</v>
      </c>
      <c r="T8" s="9">
        <v>83.5</v>
      </c>
      <c r="U8" s="8">
        <v>81</v>
      </c>
      <c r="V8" s="8">
        <v>70</v>
      </c>
      <c r="W8" s="25">
        <f t="shared" si="6"/>
        <v>234.5</v>
      </c>
      <c r="X8" s="8">
        <f t="shared" si="2"/>
        <v>13</v>
      </c>
      <c r="Y8" s="7">
        <f>VLOOKUP(X8,'Points System'!$A$3:$B$53,2,FALSE)</f>
        <v>38</v>
      </c>
      <c r="AA8" s="9">
        <f t="shared" si="7"/>
        <v>126</v>
      </c>
      <c r="AB8" s="7">
        <f t="shared" si="3"/>
        <v>10</v>
      </c>
    </row>
    <row r="9" spans="1:28" x14ac:dyDescent="0.3">
      <c r="B9" s="23">
        <v>253</v>
      </c>
      <c r="C9" s="8" t="s">
        <v>154</v>
      </c>
      <c r="D9" s="8" t="s">
        <v>51</v>
      </c>
      <c r="F9" s="9">
        <v>60</v>
      </c>
      <c r="G9" s="8">
        <v>63</v>
      </c>
      <c r="H9" s="8">
        <v>68</v>
      </c>
      <c r="I9" s="25">
        <f t="shared" si="4"/>
        <v>191</v>
      </c>
      <c r="J9" s="8">
        <f t="shared" si="0"/>
        <v>12</v>
      </c>
      <c r="K9" s="7">
        <f>VLOOKUP(J9,'Points System'!$A$3:$B$53,2,FALSE)</f>
        <v>39</v>
      </c>
      <c r="M9" s="9">
        <v>77.5</v>
      </c>
      <c r="N9" s="8">
        <v>75</v>
      </c>
      <c r="O9" s="8">
        <v>72</v>
      </c>
      <c r="P9" s="25">
        <f t="shared" si="5"/>
        <v>224.5</v>
      </c>
      <c r="Q9" s="8">
        <f t="shared" si="1"/>
        <v>8</v>
      </c>
      <c r="R9" s="61">
        <v>46</v>
      </c>
      <c r="T9" s="9">
        <v>81</v>
      </c>
      <c r="U9" s="8">
        <v>80</v>
      </c>
      <c r="V9" s="8">
        <v>80</v>
      </c>
      <c r="W9" s="25">
        <f t="shared" si="6"/>
        <v>241</v>
      </c>
      <c r="X9" s="8">
        <f t="shared" si="2"/>
        <v>12</v>
      </c>
      <c r="Y9" s="7">
        <f>VLOOKUP(X9,'Points System'!$A$3:$B$53,2,FALSE)</f>
        <v>39</v>
      </c>
      <c r="AA9" s="9">
        <f t="shared" si="7"/>
        <v>124</v>
      </c>
      <c r="AB9" s="7">
        <f t="shared" si="3"/>
        <v>12</v>
      </c>
    </row>
    <row r="10" spans="1:28" x14ac:dyDescent="0.3">
      <c r="B10" s="23">
        <v>254</v>
      </c>
      <c r="C10" s="8" t="s">
        <v>90</v>
      </c>
      <c r="D10" s="8" t="s">
        <v>35</v>
      </c>
      <c r="F10" s="9">
        <v>75</v>
      </c>
      <c r="G10" s="8">
        <v>74</v>
      </c>
      <c r="H10" s="8">
        <v>76</v>
      </c>
      <c r="I10" s="25">
        <f t="shared" si="4"/>
        <v>225</v>
      </c>
      <c r="J10" s="8">
        <f t="shared" si="0"/>
        <v>2</v>
      </c>
      <c r="K10" s="7">
        <f>VLOOKUP(J10,'Points System'!$A$3:$B$53,2,FALSE)</f>
        <v>75</v>
      </c>
      <c r="M10" s="9">
        <v>82</v>
      </c>
      <c r="N10" s="8">
        <v>83</v>
      </c>
      <c r="O10" s="8">
        <v>83</v>
      </c>
      <c r="P10" s="25">
        <f t="shared" si="5"/>
        <v>248</v>
      </c>
      <c r="Q10" s="8">
        <f t="shared" si="1"/>
        <v>2</v>
      </c>
      <c r="R10" s="7">
        <f>VLOOKUP(Q10,'Points System'!$A$3:$B$53,2,FALSE)</f>
        <v>75</v>
      </c>
      <c r="T10" s="9">
        <v>88</v>
      </c>
      <c r="U10" s="8">
        <v>90</v>
      </c>
      <c r="V10" s="8">
        <v>90</v>
      </c>
      <c r="W10" s="25">
        <f t="shared" si="6"/>
        <v>268</v>
      </c>
      <c r="X10" s="8">
        <f t="shared" si="2"/>
        <v>2</v>
      </c>
      <c r="Y10" s="7">
        <f>VLOOKUP(X10,'Points System'!$A$3:$B$53,2,FALSE)</f>
        <v>75</v>
      </c>
      <c r="AA10" s="9">
        <f t="shared" si="7"/>
        <v>225</v>
      </c>
      <c r="AB10" s="7">
        <f t="shared" si="3"/>
        <v>2</v>
      </c>
    </row>
    <row r="11" spans="1:28" x14ac:dyDescent="0.3">
      <c r="B11" s="23">
        <v>255</v>
      </c>
      <c r="C11" s="8" t="s">
        <v>155</v>
      </c>
      <c r="D11" s="8" t="s">
        <v>54</v>
      </c>
      <c r="F11" s="9">
        <v>72.5</v>
      </c>
      <c r="G11" s="8">
        <v>75</v>
      </c>
      <c r="H11" s="8">
        <v>67</v>
      </c>
      <c r="I11" s="25">
        <f t="shared" si="4"/>
        <v>214.5</v>
      </c>
      <c r="J11" s="8">
        <f t="shared" si="0"/>
        <v>4</v>
      </c>
      <c r="K11" s="7">
        <f>VLOOKUP(J11,'Points System'!$A$3:$B$53,2,FALSE)</f>
        <v>60</v>
      </c>
      <c r="M11" s="9">
        <v>79</v>
      </c>
      <c r="N11" s="8">
        <v>80</v>
      </c>
      <c r="O11" s="8">
        <v>71.5</v>
      </c>
      <c r="P11" s="25">
        <f t="shared" si="5"/>
        <v>230.5</v>
      </c>
      <c r="Q11" s="8">
        <f t="shared" si="1"/>
        <v>6</v>
      </c>
      <c r="R11" s="7">
        <f>VLOOKUP(Q11,'Points System'!$A$3:$B$53,2,FALSE)</f>
        <v>53</v>
      </c>
      <c r="T11" s="9">
        <v>86</v>
      </c>
      <c r="U11" s="8">
        <v>91</v>
      </c>
      <c r="V11" s="8">
        <v>70</v>
      </c>
      <c r="W11" s="25">
        <f t="shared" si="6"/>
        <v>247</v>
      </c>
      <c r="X11" s="8">
        <f t="shared" si="2"/>
        <v>8</v>
      </c>
      <c r="Y11" s="61">
        <v>46</v>
      </c>
      <c r="AA11" s="9">
        <f t="shared" si="7"/>
        <v>159</v>
      </c>
      <c r="AB11" s="7">
        <f t="shared" si="3"/>
        <v>6</v>
      </c>
    </row>
    <row r="12" spans="1:28" x14ac:dyDescent="0.3">
      <c r="B12" s="23">
        <v>256</v>
      </c>
      <c r="C12" s="8" t="s">
        <v>127</v>
      </c>
      <c r="D12" s="8" t="s">
        <v>51</v>
      </c>
      <c r="F12" s="9">
        <v>59</v>
      </c>
      <c r="G12" s="8">
        <v>69</v>
      </c>
      <c r="H12" s="8">
        <v>67</v>
      </c>
      <c r="I12" s="25">
        <f t="shared" si="4"/>
        <v>195</v>
      </c>
      <c r="J12" s="8">
        <f t="shared" si="0"/>
        <v>10</v>
      </c>
      <c r="K12" s="7">
        <f>VLOOKUP(J12,'Points System'!$A$3:$B$53,2,FALSE)</f>
        <v>43</v>
      </c>
      <c r="M12" s="9">
        <v>72</v>
      </c>
      <c r="N12" s="8">
        <v>74</v>
      </c>
      <c r="O12" s="8">
        <v>73.5</v>
      </c>
      <c r="P12" s="25">
        <f t="shared" si="5"/>
        <v>219.5</v>
      </c>
      <c r="Q12" s="8">
        <f t="shared" si="1"/>
        <v>11</v>
      </c>
      <c r="R12" s="7">
        <f>VLOOKUP(Q12,'Points System'!$A$3:$B$53,2,FALSE)</f>
        <v>41</v>
      </c>
      <c r="T12" s="9">
        <v>80</v>
      </c>
      <c r="U12" s="8">
        <v>81</v>
      </c>
      <c r="V12" s="8">
        <v>82</v>
      </c>
      <c r="W12" s="25">
        <f t="shared" si="6"/>
        <v>243</v>
      </c>
      <c r="X12" s="8">
        <f t="shared" si="2"/>
        <v>11</v>
      </c>
      <c r="Y12" s="7">
        <f>VLOOKUP(X12,'Points System'!$A$3:$B$53,2,FALSE)</f>
        <v>41</v>
      </c>
      <c r="AA12" s="9">
        <f t="shared" si="7"/>
        <v>125</v>
      </c>
      <c r="AB12" s="7">
        <f t="shared" si="3"/>
        <v>11</v>
      </c>
    </row>
    <row r="13" spans="1:28" x14ac:dyDescent="0.3">
      <c r="B13" s="23">
        <v>257</v>
      </c>
      <c r="C13" s="8" t="s">
        <v>156</v>
      </c>
      <c r="D13" s="8" t="s">
        <v>35</v>
      </c>
      <c r="F13" s="9">
        <v>63</v>
      </c>
      <c r="G13" s="8">
        <v>68</v>
      </c>
      <c r="H13" s="8">
        <v>71</v>
      </c>
      <c r="I13" s="25">
        <f t="shared" si="4"/>
        <v>202</v>
      </c>
      <c r="J13" s="8">
        <f t="shared" si="0"/>
        <v>8</v>
      </c>
      <c r="K13" s="7">
        <f>VLOOKUP(J13,'Points System'!$A$3:$B$53,2,FALSE)</f>
        <v>47</v>
      </c>
      <c r="M13" s="9">
        <v>75.5</v>
      </c>
      <c r="N13" s="8">
        <v>76</v>
      </c>
      <c r="O13" s="8">
        <v>73</v>
      </c>
      <c r="P13" s="25">
        <f t="shared" si="5"/>
        <v>224.5</v>
      </c>
      <c r="Q13" s="8">
        <f t="shared" si="1"/>
        <v>8</v>
      </c>
      <c r="R13" s="61">
        <v>46</v>
      </c>
      <c r="T13" s="9">
        <v>85</v>
      </c>
      <c r="U13" s="8">
        <v>86</v>
      </c>
      <c r="V13" s="8">
        <v>83</v>
      </c>
      <c r="W13" s="25">
        <f t="shared" si="6"/>
        <v>254</v>
      </c>
      <c r="X13" s="8">
        <f t="shared" si="2"/>
        <v>6</v>
      </c>
      <c r="Y13" s="61">
        <v>51.5</v>
      </c>
      <c r="AA13" s="9">
        <f t="shared" si="7"/>
        <v>144.5</v>
      </c>
      <c r="AB13" s="7">
        <f t="shared" si="3"/>
        <v>8</v>
      </c>
    </row>
    <row r="14" spans="1:28" x14ac:dyDescent="0.3">
      <c r="B14" s="23">
        <v>258</v>
      </c>
      <c r="C14" s="8" t="s">
        <v>72</v>
      </c>
      <c r="D14" s="8" t="s">
        <v>106</v>
      </c>
      <c r="F14" s="9">
        <v>70</v>
      </c>
      <c r="G14" s="8">
        <v>72</v>
      </c>
      <c r="H14" s="8">
        <v>67</v>
      </c>
      <c r="I14" s="25">
        <f t="shared" si="4"/>
        <v>209</v>
      </c>
      <c r="J14" s="8">
        <f t="shared" si="0"/>
        <v>7</v>
      </c>
      <c r="K14" s="7">
        <f>VLOOKUP(J14,'Points System'!$A$3:$B$53,2,FALSE)</f>
        <v>50</v>
      </c>
      <c r="M14" s="9">
        <v>77</v>
      </c>
      <c r="N14" s="8">
        <v>77</v>
      </c>
      <c r="O14" s="8">
        <v>74</v>
      </c>
      <c r="P14" s="25">
        <f t="shared" si="5"/>
        <v>228</v>
      </c>
      <c r="Q14" s="8">
        <f t="shared" si="1"/>
        <v>7</v>
      </c>
      <c r="R14" s="7">
        <f>VLOOKUP(Q14,'Points System'!$A$3:$B$53,2,FALSE)</f>
        <v>50</v>
      </c>
      <c r="T14" s="9">
        <v>85.5</v>
      </c>
      <c r="U14" s="8">
        <v>91.5</v>
      </c>
      <c r="V14" s="8">
        <v>85</v>
      </c>
      <c r="W14" s="25">
        <f t="shared" si="6"/>
        <v>262</v>
      </c>
      <c r="X14" s="8">
        <f t="shared" si="2"/>
        <v>3</v>
      </c>
      <c r="Y14" s="7">
        <f>VLOOKUP(X14,'Points System'!$A$3:$B$53,2,FALSE)</f>
        <v>65</v>
      </c>
      <c r="AA14" s="9">
        <f t="shared" si="7"/>
        <v>165</v>
      </c>
      <c r="AB14" s="7">
        <f t="shared" si="3"/>
        <v>5</v>
      </c>
    </row>
    <row r="15" spans="1:28" x14ac:dyDescent="0.3">
      <c r="B15" s="23">
        <v>259</v>
      </c>
      <c r="C15" s="8" t="s">
        <v>125</v>
      </c>
      <c r="D15" s="8" t="s">
        <v>51</v>
      </c>
      <c r="F15" s="9">
        <v>72</v>
      </c>
      <c r="G15" s="8">
        <v>70</v>
      </c>
      <c r="H15" s="8">
        <v>72</v>
      </c>
      <c r="I15" s="25">
        <f t="shared" ref="I15:I16" si="8">SUM(F15:H15)</f>
        <v>214</v>
      </c>
      <c r="J15" s="8">
        <f t="shared" si="0"/>
        <v>5</v>
      </c>
      <c r="K15" s="7">
        <f>VLOOKUP(J15,'Points System'!$A$3:$B$53,2,FALSE)</f>
        <v>56</v>
      </c>
      <c r="M15" s="9">
        <v>78</v>
      </c>
      <c r="N15" s="8">
        <v>78</v>
      </c>
      <c r="O15" s="8">
        <v>79</v>
      </c>
      <c r="P15" s="25">
        <f t="shared" ref="P15:P16" si="9">SUM(M15:O15)</f>
        <v>235</v>
      </c>
      <c r="Q15" s="8">
        <f t="shared" si="1"/>
        <v>4</v>
      </c>
      <c r="R15" s="7">
        <f>VLOOKUP(Q15,'Points System'!$A$3:$B$53,2,FALSE)</f>
        <v>60</v>
      </c>
      <c r="T15" s="9">
        <v>86.5</v>
      </c>
      <c r="U15" s="8">
        <v>84</v>
      </c>
      <c r="V15" s="8">
        <v>86</v>
      </c>
      <c r="W15" s="25">
        <f t="shared" ref="W15:W16" si="10">SUM(T15:V15)</f>
        <v>256.5</v>
      </c>
      <c r="X15" s="8">
        <f t="shared" si="2"/>
        <v>4</v>
      </c>
      <c r="Y15" s="7">
        <f>VLOOKUP(X15,'Points System'!$A$3:$B$53,2,FALSE)</f>
        <v>60</v>
      </c>
      <c r="AA15" s="9">
        <f t="shared" ref="AA15:AA16" si="11">K15+R15+Y15</f>
        <v>176</v>
      </c>
      <c r="AB15" s="7">
        <f t="shared" si="3"/>
        <v>4</v>
      </c>
    </row>
    <row r="16" spans="1:28" x14ac:dyDescent="0.3">
      <c r="B16" s="23">
        <v>260</v>
      </c>
      <c r="C16" s="8" t="s">
        <v>157</v>
      </c>
      <c r="D16" s="8" t="s">
        <v>106</v>
      </c>
      <c r="F16" s="9">
        <v>70</v>
      </c>
      <c r="G16" s="8">
        <v>70</v>
      </c>
      <c r="H16" s="8">
        <v>71</v>
      </c>
      <c r="I16" s="25">
        <f t="shared" si="8"/>
        <v>211</v>
      </c>
      <c r="J16" s="8">
        <f t="shared" si="0"/>
        <v>6</v>
      </c>
      <c r="K16" s="7">
        <f>VLOOKUP(J16,'Points System'!$A$3:$B$53,2,FALSE)</f>
        <v>53</v>
      </c>
      <c r="M16" s="9">
        <v>76.5</v>
      </c>
      <c r="N16" s="8">
        <v>81</v>
      </c>
      <c r="O16" s="8">
        <v>75</v>
      </c>
      <c r="P16" s="25">
        <f t="shared" si="9"/>
        <v>232.5</v>
      </c>
      <c r="Q16" s="8">
        <f t="shared" si="1"/>
        <v>5</v>
      </c>
      <c r="R16" s="7">
        <f>VLOOKUP(Q16,'Points System'!$A$3:$B$53,2,FALSE)</f>
        <v>56</v>
      </c>
      <c r="T16" s="9">
        <v>85.25</v>
      </c>
      <c r="U16" s="8">
        <v>91.75</v>
      </c>
      <c r="V16" s="8">
        <v>70</v>
      </c>
      <c r="W16" s="25">
        <f t="shared" si="10"/>
        <v>247</v>
      </c>
      <c r="X16" s="8">
        <f t="shared" si="2"/>
        <v>8</v>
      </c>
      <c r="Y16" s="61">
        <v>46</v>
      </c>
      <c r="AA16" s="9">
        <f t="shared" si="11"/>
        <v>155</v>
      </c>
      <c r="AB16" s="7">
        <f t="shared" si="3"/>
        <v>7</v>
      </c>
    </row>
    <row r="17" spans="1:28" ht="15" thickBot="1" x14ac:dyDescent="0.35">
      <c r="B17" s="23">
        <v>261</v>
      </c>
      <c r="C17" s="8" t="s">
        <v>147</v>
      </c>
      <c r="D17" s="8" t="s">
        <v>54</v>
      </c>
      <c r="F17" s="6">
        <v>72.5</v>
      </c>
      <c r="G17" s="5">
        <v>72</v>
      </c>
      <c r="H17" s="5">
        <v>73</v>
      </c>
      <c r="I17" s="34">
        <f t="shared" si="4"/>
        <v>217.5</v>
      </c>
      <c r="J17" s="5">
        <f t="shared" si="0"/>
        <v>3</v>
      </c>
      <c r="K17" s="4">
        <f>VLOOKUP(J17,'Points System'!$A$3:$B$53,2,FALSE)</f>
        <v>65</v>
      </c>
      <c r="M17" s="6">
        <v>80</v>
      </c>
      <c r="N17" s="5">
        <v>79.5</v>
      </c>
      <c r="O17" s="5">
        <v>78</v>
      </c>
      <c r="P17" s="34">
        <f t="shared" si="5"/>
        <v>237.5</v>
      </c>
      <c r="Q17" s="5">
        <f t="shared" si="1"/>
        <v>3</v>
      </c>
      <c r="R17" s="4">
        <f>VLOOKUP(Q17,'Points System'!$A$3:$B$53,2,FALSE)</f>
        <v>65</v>
      </c>
      <c r="T17" s="6">
        <v>83</v>
      </c>
      <c r="U17" s="5">
        <v>86</v>
      </c>
      <c r="V17" s="5">
        <v>86</v>
      </c>
      <c r="W17" s="34">
        <f t="shared" si="6"/>
        <v>255</v>
      </c>
      <c r="X17" s="5">
        <f t="shared" si="2"/>
        <v>5</v>
      </c>
      <c r="Y17" s="4">
        <f>VLOOKUP(X17,'Points System'!$A$3:$B$53,2,FALSE)</f>
        <v>56</v>
      </c>
      <c r="AA17" s="6">
        <f t="shared" si="7"/>
        <v>186</v>
      </c>
      <c r="AB17" s="4">
        <f t="shared" si="3"/>
        <v>3</v>
      </c>
    </row>
    <row r="19" spans="1:28" ht="15" thickBot="1" x14ac:dyDescent="0.35"/>
    <row r="20" spans="1:28" x14ac:dyDescent="0.3">
      <c r="A20" s="92" t="s">
        <v>22</v>
      </c>
      <c r="B20" s="92"/>
      <c r="C20" s="92"/>
      <c r="D20" s="26"/>
      <c r="E20" s="26"/>
      <c r="F20" s="26"/>
      <c r="G20" s="26"/>
      <c r="H20" s="26"/>
      <c r="I20" s="26"/>
      <c r="J20" s="26"/>
      <c r="M20" s="12"/>
      <c r="U20" s="93" t="s">
        <v>21</v>
      </c>
      <c r="V20" s="94"/>
      <c r="W20" s="94"/>
      <c r="X20" s="95"/>
    </row>
    <row r="21" spans="1:28" x14ac:dyDescent="0.3">
      <c r="A21" s="26"/>
      <c r="B21" s="26" t="s">
        <v>20</v>
      </c>
      <c r="C21" s="26" t="s">
        <v>19</v>
      </c>
      <c r="D21" s="26" t="s">
        <v>18</v>
      </c>
      <c r="E21" s="26"/>
      <c r="F21" s="26" t="s">
        <v>17</v>
      </c>
      <c r="G21" s="26" t="s">
        <v>16</v>
      </c>
      <c r="H21" s="26" t="s">
        <v>15</v>
      </c>
      <c r="I21" s="26" t="s">
        <v>14</v>
      </c>
      <c r="J21" s="26" t="s">
        <v>12</v>
      </c>
      <c r="M21" s="12" t="s">
        <v>13</v>
      </c>
      <c r="U21" s="16" t="s">
        <v>12</v>
      </c>
      <c r="V21" s="15" t="s">
        <v>11</v>
      </c>
      <c r="W21" s="15" t="s">
        <v>12</v>
      </c>
      <c r="X21" s="14" t="s">
        <v>11</v>
      </c>
      <c r="Y21" s="13"/>
      <c r="Z21" s="13"/>
    </row>
    <row r="22" spans="1:28" x14ac:dyDescent="0.3">
      <c r="A22" s="8">
        <v>1</v>
      </c>
      <c r="B22" s="23">
        <v>251</v>
      </c>
      <c r="C22" s="8" t="s">
        <v>124</v>
      </c>
      <c r="D22" s="8" t="s">
        <v>52</v>
      </c>
      <c r="F22" s="8">
        <f t="shared" ref="F22:F34" si="12">VLOOKUP($C22,$C$5:$AB$17,9,FALSE)</f>
        <v>100</v>
      </c>
      <c r="G22" s="8">
        <f t="shared" ref="G22:G34" si="13">VLOOKUP($C22,$C$5:$AB$17,16,FALSE)</f>
        <v>100</v>
      </c>
      <c r="H22" s="8">
        <f t="shared" ref="H22:H34" si="14">VLOOKUP($C22,$C$5:$AB$17,23,FALSE)</f>
        <v>100</v>
      </c>
      <c r="I22" s="25">
        <f t="shared" ref="I22:I34" si="15">SUM(F22:H22)</f>
        <v>300</v>
      </c>
      <c r="J22" s="8">
        <f t="shared" ref="J22:J34" si="16">RANK(I22,$I$22:$I$34)</f>
        <v>1</v>
      </c>
      <c r="M22" s="58">
        <f t="shared" ref="M22:M33" si="17">I22-(VLOOKUP($C22,$C$5:$AB$17,25,FALSE))</f>
        <v>0</v>
      </c>
      <c r="U22" s="9">
        <v>1</v>
      </c>
      <c r="V22" s="8">
        <v>100</v>
      </c>
      <c r="W22" s="8">
        <v>26</v>
      </c>
      <c r="X22" s="7">
        <v>25</v>
      </c>
    </row>
    <row r="23" spans="1:28" x14ac:dyDescent="0.3">
      <c r="A23" s="8">
        <v>2</v>
      </c>
      <c r="B23" s="23">
        <v>254</v>
      </c>
      <c r="C23" s="8" t="s">
        <v>90</v>
      </c>
      <c r="D23" s="8" t="s">
        <v>35</v>
      </c>
      <c r="F23" s="8">
        <f t="shared" si="12"/>
        <v>75</v>
      </c>
      <c r="G23" s="8">
        <f t="shared" si="13"/>
        <v>75</v>
      </c>
      <c r="H23" s="8">
        <f t="shared" si="14"/>
        <v>75</v>
      </c>
      <c r="I23" s="25">
        <f t="shared" si="15"/>
        <v>225</v>
      </c>
      <c r="J23" s="8">
        <f t="shared" si="16"/>
        <v>2</v>
      </c>
      <c r="M23" s="58">
        <f t="shared" si="17"/>
        <v>0</v>
      </c>
      <c r="U23" s="9">
        <v>2</v>
      </c>
      <c r="V23" s="8">
        <v>75</v>
      </c>
      <c r="W23" s="8">
        <v>27</v>
      </c>
      <c r="X23" s="7">
        <v>24</v>
      </c>
    </row>
    <row r="24" spans="1:28" x14ac:dyDescent="0.3">
      <c r="A24" s="8">
        <v>3</v>
      </c>
      <c r="B24" s="23">
        <v>261</v>
      </c>
      <c r="C24" s="8" t="s">
        <v>147</v>
      </c>
      <c r="D24" s="8" t="s">
        <v>54</v>
      </c>
      <c r="F24" s="8">
        <f t="shared" si="12"/>
        <v>65</v>
      </c>
      <c r="G24" s="8">
        <f t="shared" si="13"/>
        <v>65</v>
      </c>
      <c r="H24" s="8">
        <f t="shared" si="14"/>
        <v>56</v>
      </c>
      <c r="I24" s="25">
        <f t="shared" si="15"/>
        <v>186</v>
      </c>
      <c r="J24" s="8">
        <f t="shared" si="16"/>
        <v>3</v>
      </c>
      <c r="M24" s="58">
        <f t="shared" si="17"/>
        <v>0</v>
      </c>
      <c r="U24" s="9">
        <v>3</v>
      </c>
      <c r="V24" s="8">
        <v>65</v>
      </c>
      <c r="W24" s="8">
        <v>28</v>
      </c>
      <c r="X24" s="7">
        <v>23</v>
      </c>
    </row>
    <row r="25" spans="1:28" x14ac:dyDescent="0.3">
      <c r="A25" s="8">
        <v>4</v>
      </c>
      <c r="B25" s="23">
        <v>259</v>
      </c>
      <c r="C25" s="8" t="s">
        <v>125</v>
      </c>
      <c r="D25" s="8" t="s">
        <v>51</v>
      </c>
      <c r="F25" s="8">
        <f t="shared" si="12"/>
        <v>56</v>
      </c>
      <c r="G25" s="8">
        <f t="shared" si="13"/>
        <v>60</v>
      </c>
      <c r="H25" s="8">
        <f t="shared" si="14"/>
        <v>60</v>
      </c>
      <c r="I25" s="25">
        <f t="shared" si="15"/>
        <v>176</v>
      </c>
      <c r="J25" s="8">
        <f t="shared" si="16"/>
        <v>4</v>
      </c>
      <c r="M25" s="58">
        <f t="shared" si="17"/>
        <v>0</v>
      </c>
      <c r="U25" s="9">
        <v>4</v>
      </c>
      <c r="V25" s="8">
        <v>60</v>
      </c>
      <c r="W25" s="8">
        <v>29</v>
      </c>
      <c r="X25" s="7">
        <v>22</v>
      </c>
    </row>
    <row r="26" spans="1:28" x14ac:dyDescent="0.3">
      <c r="A26" s="8">
        <v>5</v>
      </c>
      <c r="B26" s="23">
        <v>258</v>
      </c>
      <c r="C26" s="8" t="s">
        <v>72</v>
      </c>
      <c r="D26" s="8" t="s">
        <v>106</v>
      </c>
      <c r="F26" s="8">
        <f t="shared" si="12"/>
        <v>50</v>
      </c>
      <c r="G26" s="8">
        <f t="shared" si="13"/>
        <v>50</v>
      </c>
      <c r="H26" s="8">
        <f t="shared" si="14"/>
        <v>65</v>
      </c>
      <c r="I26" s="25">
        <f t="shared" si="15"/>
        <v>165</v>
      </c>
      <c r="J26" s="8">
        <f t="shared" si="16"/>
        <v>5</v>
      </c>
      <c r="M26" s="58">
        <f t="shared" si="17"/>
        <v>0</v>
      </c>
      <c r="U26" s="9">
        <v>5</v>
      </c>
      <c r="V26" s="8">
        <v>56</v>
      </c>
      <c r="W26" s="8">
        <v>30</v>
      </c>
      <c r="X26" s="7">
        <v>21</v>
      </c>
    </row>
    <row r="27" spans="1:28" x14ac:dyDescent="0.3">
      <c r="A27" s="8">
        <v>6</v>
      </c>
      <c r="B27" s="23">
        <v>255</v>
      </c>
      <c r="C27" s="8" t="s">
        <v>155</v>
      </c>
      <c r="D27" s="8" t="s">
        <v>54</v>
      </c>
      <c r="F27" s="8">
        <f t="shared" si="12"/>
        <v>60</v>
      </c>
      <c r="G27" s="8">
        <f t="shared" si="13"/>
        <v>53</v>
      </c>
      <c r="H27" s="8">
        <f t="shared" si="14"/>
        <v>46</v>
      </c>
      <c r="I27" s="25">
        <f t="shared" si="15"/>
        <v>159</v>
      </c>
      <c r="J27" s="8">
        <f t="shared" si="16"/>
        <v>6</v>
      </c>
      <c r="M27" s="58">
        <f t="shared" si="17"/>
        <v>0</v>
      </c>
      <c r="U27" s="9">
        <v>6</v>
      </c>
      <c r="V27" s="8">
        <v>53</v>
      </c>
      <c r="W27" s="8">
        <v>31</v>
      </c>
      <c r="X27" s="7">
        <v>20</v>
      </c>
    </row>
    <row r="28" spans="1:28" x14ac:dyDescent="0.3">
      <c r="A28" s="8">
        <v>7</v>
      </c>
      <c r="B28" s="23">
        <v>260</v>
      </c>
      <c r="C28" s="8" t="s">
        <v>157</v>
      </c>
      <c r="D28" s="8" t="s">
        <v>106</v>
      </c>
      <c r="F28" s="8">
        <f t="shared" si="12"/>
        <v>53</v>
      </c>
      <c r="G28" s="8">
        <f t="shared" si="13"/>
        <v>56</v>
      </c>
      <c r="H28" s="8">
        <f t="shared" si="14"/>
        <v>46</v>
      </c>
      <c r="I28" s="25">
        <f t="shared" si="15"/>
        <v>155</v>
      </c>
      <c r="J28" s="8">
        <f t="shared" si="16"/>
        <v>7</v>
      </c>
      <c r="M28" s="58">
        <f t="shared" si="17"/>
        <v>0</v>
      </c>
      <c r="U28" s="9">
        <v>7</v>
      </c>
      <c r="V28" s="8">
        <v>50</v>
      </c>
      <c r="W28" s="8">
        <v>32</v>
      </c>
      <c r="X28" s="7">
        <v>19</v>
      </c>
    </row>
    <row r="29" spans="1:28" x14ac:dyDescent="0.3">
      <c r="A29" s="8">
        <v>8</v>
      </c>
      <c r="B29" s="23">
        <v>257</v>
      </c>
      <c r="C29" s="8" t="s">
        <v>156</v>
      </c>
      <c r="D29" s="8" t="s">
        <v>35</v>
      </c>
      <c r="F29" s="8">
        <f t="shared" si="12"/>
        <v>47</v>
      </c>
      <c r="G29" s="8">
        <f t="shared" si="13"/>
        <v>46</v>
      </c>
      <c r="H29" s="8">
        <f t="shared" si="14"/>
        <v>51.5</v>
      </c>
      <c r="I29" s="25">
        <f t="shared" si="15"/>
        <v>144.5</v>
      </c>
      <c r="J29" s="8">
        <f t="shared" si="16"/>
        <v>8</v>
      </c>
      <c r="M29" s="58">
        <f t="shared" si="17"/>
        <v>0</v>
      </c>
      <c r="U29" s="9">
        <v>8</v>
      </c>
      <c r="V29" s="8">
        <v>47</v>
      </c>
      <c r="W29" s="8">
        <v>33</v>
      </c>
      <c r="X29" s="7">
        <v>18</v>
      </c>
    </row>
    <row r="30" spans="1:28" x14ac:dyDescent="0.3">
      <c r="A30" s="8">
        <v>9</v>
      </c>
      <c r="B30" s="23">
        <v>250</v>
      </c>
      <c r="C30" s="8" t="s">
        <v>122</v>
      </c>
      <c r="D30" s="8" t="s">
        <v>51</v>
      </c>
      <c r="F30" s="8">
        <f t="shared" si="12"/>
        <v>41</v>
      </c>
      <c r="G30" s="8">
        <f t="shared" si="13"/>
        <v>39</v>
      </c>
      <c r="H30" s="8">
        <f t="shared" si="14"/>
        <v>51.5</v>
      </c>
      <c r="I30" s="25">
        <f t="shared" si="15"/>
        <v>131.5</v>
      </c>
      <c r="J30" s="8">
        <f t="shared" si="16"/>
        <v>9</v>
      </c>
      <c r="M30" s="58">
        <f t="shared" si="17"/>
        <v>0</v>
      </c>
      <c r="U30" s="9">
        <v>9</v>
      </c>
      <c r="V30" s="8">
        <v>45</v>
      </c>
      <c r="W30" s="8">
        <v>34</v>
      </c>
      <c r="X30" s="7">
        <v>17</v>
      </c>
    </row>
    <row r="31" spans="1:28" x14ac:dyDescent="0.3">
      <c r="A31" s="8">
        <v>10</v>
      </c>
      <c r="B31" s="23">
        <v>252</v>
      </c>
      <c r="C31" s="8" t="s">
        <v>119</v>
      </c>
      <c r="D31" s="8" t="s">
        <v>35</v>
      </c>
      <c r="F31" s="8">
        <f t="shared" si="12"/>
        <v>45</v>
      </c>
      <c r="G31" s="8">
        <f t="shared" si="13"/>
        <v>43</v>
      </c>
      <c r="H31" s="8">
        <f t="shared" si="14"/>
        <v>38</v>
      </c>
      <c r="I31" s="25">
        <f t="shared" si="15"/>
        <v>126</v>
      </c>
      <c r="J31" s="8">
        <f t="shared" si="16"/>
        <v>10</v>
      </c>
      <c r="M31" s="58">
        <f t="shared" si="17"/>
        <v>0</v>
      </c>
      <c r="U31" s="9">
        <v>10</v>
      </c>
      <c r="V31" s="8">
        <v>43</v>
      </c>
      <c r="W31" s="8">
        <v>35</v>
      </c>
      <c r="X31" s="7">
        <v>16</v>
      </c>
    </row>
    <row r="32" spans="1:28" x14ac:dyDescent="0.3">
      <c r="A32" s="8">
        <v>11</v>
      </c>
      <c r="B32" s="23">
        <v>256</v>
      </c>
      <c r="C32" s="8" t="s">
        <v>127</v>
      </c>
      <c r="D32" s="8" t="s">
        <v>51</v>
      </c>
      <c r="F32" s="8">
        <f t="shared" si="12"/>
        <v>43</v>
      </c>
      <c r="G32" s="8">
        <f t="shared" si="13"/>
        <v>41</v>
      </c>
      <c r="H32" s="8">
        <f t="shared" si="14"/>
        <v>41</v>
      </c>
      <c r="I32" s="25">
        <f t="shared" si="15"/>
        <v>125</v>
      </c>
      <c r="J32" s="8">
        <f t="shared" si="16"/>
        <v>11</v>
      </c>
      <c r="M32" s="58">
        <f t="shared" si="17"/>
        <v>0</v>
      </c>
      <c r="U32" s="9">
        <v>11</v>
      </c>
      <c r="V32" s="8">
        <v>41</v>
      </c>
      <c r="W32" s="8">
        <v>36</v>
      </c>
      <c r="X32" s="7">
        <v>15</v>
      </c>
    </row>
    <row r="33" spans="1:24" x14ac:dyDescent="0.3">
      <c r="A33" s="8">
        <v>12</v>
      </c>
      <c r="B33" s="23">
        <v>253</v>
      </c>
      <c r="C33" s="8" t="s">
        <v>154</v>
      </c>
      <c r="D33" s="8" t="s">
        <v>51</v>
      </c>
      <c r="F33" s="8">
        <f t="shared" si="12"/>
        <v>39</v>
      </c>
      <c r="G33" s="8">
        <f t="shared" si="13"/>
        <v>46</v>
      </c>
      <c r="H33" s="8">
        <f t="shared" si="14"/>
        <v>39</v>
      </c>
      <c r="I33" s="25">
        <f t="shared" si="15"/>
        <v>124</v>
      </c>
      <c r="J33" s="8">
        <f t="shared" si="16"/>
        <v>12</v>
      </c>
      <c r="M33" s="58">
        <f t="shared" si="17"/>
        <v>0</v>
      </c>
      <c r="U33" s="9">
        <v>12</v>
      </c>
      <c r="V33" s="8">
        <v>39</v>
      </c>
      <c r="W33" s="8">
        <v>37</v>
      </c>
      <c r="X33" s="7">
        <v>14</v>
      </c>
    </row>
    <row r="34" spans="1:24" x14ac:dyDescent="0.3">
      <c r="A34" s="8">
        <v>13</v>
      </c>
      <c r="B34" s="23">
        <v>249</v>
      </c>
      <c r="C34" s="8" t="s">
        <v>121</v>
      </c>
      <c r="D34" s="8" t="s">
        <v>35</v>
      </c>
      <c r="F34" s="8">
        <f t="shared" si="12"/>
        <v>38</v>
      </c>
      <c r="G34" s="8">
        <f t="shared" si="13"/>
        <v>38</v>
      </c>
      <c r="H34" s="8">
        <f t="shared" si="14"/>
        <v>43</v>
      </c>
      <c r="I34" s="25">
        <f t="shared" si="15"/>
        <v>119</v>
      </c>
      <c r="J34" s="8">
        <f t="shared" si="16"/>
        <v>13</v>
      </c>
      <c r="M34" s="58">
        <f t="shared" ref="M34" si="18">I34-(VLOOKUP($C34,$C$5:$AB$17,25,FALSE))</f>
        <v>0</v>
      </c>
      <c r="U34" s="9">
        <v>13</v>
      </c>
      <c r="V34" s="8">
        <v>38</v>
      </c>
      <c r="W34" s="8">
        <v>38</v>
      </c>
      <c r="X34" s="7">
        <v>13</v>
      </c>
    </row>
    <row r="35" spans="1:24" x14ac:dyDescent="0.3">
      <c r="U35" s="9">
        <v>14</v>
      </c>
      <c r="V35" s="8">
        <v>37</v>
      </c>
      <c r="W35" s="8">
        <v>39</v>
      </c>
      <c r="X35" s="7">
        <v>12</v>
      </c>
    </row>
    <row r="36" spans="1:24" x14ac:dyDescent="0.3">
      <c r="U36" s="9">
        <v>15</v>
      </c>
      <c r="V36" s="8">
        <v>36</v>
      </c>
      <c r="W36" s="8">
        <v>40</v>
      </c>
      <c r="X36" s="7">
        <v>11</v>
      </c>
    </row>
    <row r="37" spans="1:24" x14ac:dyDescent="0.3">
      <c r="A37" s="10" t="s">
        <v>10</v>
      </c>
      <c r="B37" s="10"/>
      <c r="C37" s="11">
        <v>10</v>
      </c>
      <c r="D37" s="10"/>
      <c r="E37" s="10"/>
      <c r="F37" s="10"/>
      <c r="U37" s="9">
        <v>16</v>
      </c>
      <c r="V37" s="8">
        <v>35</v>
      </c>
      <c r="W37" s="8">
        <v>41</v>
      </c>
      <c r="X37" s="7">
        <v>10</v>
      </c>
    </row>
    <row r="38" spans="1:24" x14ac:dyDescent="0.3">
      <c r="G38" s="3"/>
      <c r="U38" s="9">
        <v>17</v>
      </c>
      <c r="V38" s="8">
        <v>34</v>
      </c>
      <c r="W38" s="8">
        <v>42</v>
      </c>
      <c r="X38" s="7">
        <v>9</v>
      </c>
    </row>
    <row r="39" spans="1:24" x14ac:dyDescent="0.3">
      <c r="A39" s="96" t="str">
        <f>$A$1</f>
        <v>Sub-Minor Girls 7 Years &amp; Under</v>
      </c>
      <c r="B39" s="96"/>
      <c r="C39" s="96"/>
      <c r="D39" s="96"/>
      <c r="E39" s="29"/>
      <c r="U39" s="9">
        <v>18</v>
      </c>
      <c r="V39" s="8">
        <v>33</v>
      </c>
      <c r="W39" s="8">
        <v>43</v>
      </c>
      <c r="X39" s="7">
        <v>8</v>
      </c>
    </row>
    <row r="40" spans="1:24" x14ac:dyDescent="0.3">
      <c r="A40" s="8" t="s">
        <v>9</v>
      </c>
      <c r="B40" s="23">
        <v>251</v>
      </c>
      <c r="C40" s="8" t="s">
        <v>124</v>
      </c>
      <c r="D40" s="8" t="s">
        <v>52</v>
      </c>
      <c r="U40" s="9">
        <v>19</v>
      </c>
      <c r="V40" s="8">
        <v>32</v>
      </c>
      <c r="W40" s="8">
        <v>44</v>
      </c>
      <c r="X40" s="7">
        <v>7</v>
      </c>
    </row>
    <row r="41" spans="1:24" x14ac:dyDescent="0.3">
      <c r="A41" s="8" t="s">
        <v>0</v>
      </c>
      <c r="B41" s="23">
        <v>254</v>
      </c>
      <c r="C41" s="8" t="s">
        <v>90</v>
      </c>
      <c r="D41" s="8" t="s">
        <v>35</v>
      </c>
      <c r="U41" s="9">
        <v>20</v>
      </c>
      <c r="V41" s="8">
        <v>31</v>
      </c>
      <c r="W41" s="8">
        <v>45</v>
      </c>
      <c r="X41" s="7">
        <v>6</v>
      </c>
    </row>
    <row r="42" spans="1:24" x14ac:dyDescent="0.3">
      <c r="A42" s="8" t="s">
        <v>1</v>
      </c>
      <c r="B42" s="23">
        <v>261</v>
      </c>
      <c r="C42" s="8" t="s">
        <v>147</v>
      </c>
      <c r="D42" s="8" t="s">
        <v>54</v>
      </c>
      <c r="U42" s="9">
        <v>21</v>
      </c>
      <c r="V42" s="8">
        <v>30</v>
      </c>
      <c r="W42" s="8">
        <v>46</v>
      </c>
      <c r="X42" s="7">
        <v>5</v>
      </c>
    </row>
    <row r="43" spans="1:24" x14ac:dyDescent="0.3">
      <c r="A43" s="8" t="s">
        <v>8</v>
      </c>
      <c r="B43" s="23">
        <v>259</v>
      </c>
      <c r="C43" s="8" t="s">
        <v>125</v>
      </c>
      <c r="D43" s="8" t="s">
        <v>51</v>
      </c>
      <c r="U43" s="9">
        <v>22</v>
      </c>
      <c r="V43" s="8">
        <v>29</v>
      </c>
      <c r="W43" s="8">
        <v>47</v>
      </c>
      <c r="X43" s="7">
        <v>4</v>
      </c>
    </row>
    <row r="44" spans="1:24" x14ac:dyDescent="0.3">
      <c r="A44" s="8" t="s">
        <v>7</v>
      </c>
      <c r="B44" s="23">
        <v>258</v>
      </c>
      <c r="C44" s="8" t="s">
        <v>72</v>
      </c>
      <c r="D44" s="8" t="s">
        <v>106</v>
      </c>
      <c r="U44" s="9">
        <v>23</v>
      </c>
      <c r="V44" s="8">
        <v>28</v>
      </c>
      <c r="W44" s="8">
        <v>48</v>
      </c>
      <c r="X44" s="7">
        <v>3</v>
      </c>
    </row>
    <row r="45" spans="1:24" x14ac:dyDescent="0.3">
      <c r="A45" s="8" t="s">
        <v>6</v>
      </c>
      <c r="B45" s="23">
        <v>255</v>
      </c>
      <c r="C45" s="8" t="s">
        <v>155</v>
      </c>
      <c r="D45" s="8" t="s">
        <v>54</v>
      </c>
      <c r="U45" s="9">
        <v>24</v>
      </c>
      <c r="V45" s="8">
        <v>27</v>
      </c>
      <c r="W45" s="8">
        <v>49</v>
      </c>
      <c r="X45" s="7">
        <v>2</v>
      </c>
    </row>
    <row r="46" spans="1:24" ht="15" thickBot="1" x14ac:dyDescent="0.35">
      <c r="A46" s="8" t="s">
        <v>5</v>
      </c>
      <c r="B46" s="23">
        <v>260</v>
      </c>
      <c r="C46" s="8" t="s">
        <v>157</v>
      </c>
      <c r="D46" s="8" t="s">
        <v>106</v>
      </c>
      <c r="U46" s="6">
        <v>25</v>
      </c>
      <c r="V46" s="5">
        <v>26</v>
      </c>
      <c r="W46" s="5">
        <v>50</v>
      </c>
      <c r="X46" s="4">
        <v>1</v>
      </c>
    </row>
    <row r="47" spans="1:24" x14ac:dyDescent="0.3">
      <c r="A47" s="8" t="s">
        <v>4</v>
      </c>
      <c r="B47" s="23">
        <v>257</v>
      </c>
      <c r="C47" s="8" t="s">
        <v>156</v>
      </c>
      <c r="D47" s="8" t="s">
        <v>35</v>
      </c>
    </row>
    <row r="48" spans="1:24" x14ac:dyDescent="0.3">
      <c r="A48" s="8" t="s">
        <v>38</v>
      </c>
      <c r="B48" s="23">
        <v>250</v>
      </c>
      <c r="C48" s="8" t="s">
        <v>122</v>
      </c>
      <c r="D48" s="8" t="s">
        <v>51</v>
      </c>
    </row>
    <row r="49" spans="1:17" x14ac:dyDescent="0.3">
      <c r="A49" s="8" t="s">
        <v>39</v>
      </c>
      <c r="B49" s="23">
        <v>252</v>
      </c>
      <c r="C49" s="8" t="s">
        <v>119</v>
      </c>
      <c r="D49" s="8" t="s">
        <v>35</v>
      </c>
    </row>
    <row r="50" spans="1:17" x14ac:dyDescent="0.3">
      <c r="A50" s="8" t="s">
        <v>44</v>
      </c>
      <c r="B50" s="23">
        <v>256</v>
      </c>
      <c r="C50" s="8" t="s">
        <v>127</v>
      </c>
      <c r="D50" s="8" t="s">
        <v>51</v>
      </c>
    </row>
    <row r="51" spans="1:17" x14ac:dyDescent="0.3">
      <c r="A51" s="8" t="s">
        <v>45</v>
      </c>
      <c r="B51" s="23">
        <v>253</v>
      </c>
      <c r="C51" s="8" t="s">
        <v>154</v>
      </c>
      <c r="D51" s="8" t="s">
        <v>51</v>
      </c>
    </row>
    <row r="52" spans="1:17" x14ac:dyDescent="0.3">
      <c r="A52" s="8" t="s">
        <v>46</v>
      </c>
      <c r="B52" s="23">
        <v>249</v>
      </c>
      <c r="C52" s="8" t="s">
        <v>121</v>
      </c>
      <c r="D52" s="8" t="s">
        <v>35</v>
      </c>
    </row>
    <row r="53" spans="1:17" x14ac:dyDescent="0.3">
      <c r="P53"/>
    </row>
    <row r="54" spans="1:17" x14ac:dyDescent="0.3">
      <c r="A54" s="24" t="s">
        <v>3</v>
      </c>
      <c r="B54" s="2"/>
      <c r="C54" s="2"/>
      <c r="D54" s="2"/>
      <c r="E54" s="2"/>
      <c r="N54"/>
      <c r="O54" s="32"/>
      <c r="P54"/>
    </row>
    <row r="55" spans="1:17" x14ac:dyDescent="0.3">
      <c r="A55" s="1" t="s">
        <v>2</v>
      </c>
      <c r="B55" s="2"/>
      <c r="C55" s="2"/>
      <c r="D55" s="2"/>
      <c r="E55" s="2"/>
      <c r="N55"/>
      <c r="O55" s="33"/>
      <c r="P55"/>
    </row>
    <row r="56" spans="1:17" ht="18" x14ac:dyDescent="0.35">
      <c r="A56" s="97" t="str">
        <f>$A$1</f>
        <v>Sub-Minor Girls 7 Years &amp; Under</v>
      </c>
      <c r="B56" s="97"/>
      <c r="C56" s="97"/>
      <c r="D56" s="97"/>
      <c r="E56" s="97"/>
      <c r="F56" s="97"/>
      <c r="N56"/>
      <c r="O56" s="31"/>
    </row>
    <row r="57" spans="1:17" ht="18" x14ac:dyDescent="0.35">
      <c r="A57" s="43" t="s">
        <v>48</v>
      </c>
      <c r="B57" s="42"/>
      <c r="C57" s="42"/>
      <c r="D57" s="42"/>
      <c r="E57" s="42"/>
      <c r="F57" s="42"/>
      <c r="P57"/>
    </row>
    <row r="58" spans="1:17" ht="18" x14ac:dyDescent="0.35">
      <c r="A58" s="42" t="s">
        <v>41</v>
      </c>
      <c r="B58" s="42"/>
      <c r="C58" s="42"/>
      <c r="D58" s="42"/>
      <c r="E58" s="42"/>
      <c r="F58" s="42"/>
    </row>
    <row r="59" spans="1:17" ht="18" x14ac:dyDescent="0.35">
      <c r="A59" s="42"/>
      <c r="B59" s="63">
        <v>249</v>
      </c>
      <c r="C59" s="42" t="s">
        <v>121</v>
      </c>
      <c r="D59" s="42" t="s">
        <v>35</v>
      </c>
      <c r="E59" s="42"/>
      <c r="F59" s="42"/>
    </row>
    <row r="60" spans="1:17" ht="18" x14ac:dyDescent="0.35">
      <c r="A60" s="42"/>
      <c r="B60" s="63">
        <v>253</v>
      </c>
      <c r="C60" s="42" t="s">
        <v>154</v>
      </c>
      <c r="D60" s="42" t="s">
        <v>51</v>
      </c>
      <c r="E60" s="42"/>
      <c r="F60" s="42"/>
      <c r="Q60"/>
    </row>
    <row r="61" spans="1:17" ht="18" x14ac:dyDescent="0.35">
      <c r="A61" s="42"/>
      <c r="B61" s="63">
        <v>256</v>
      </c>
      <c r="C61" s="42" t="s">
        <v>127</v>
      </c>
      <c r="D61" s="42" t="s">
        <v>51</v>
      </c>
      <c r="E61" s="42"/>
      <c r="F61" s="42"/>
      <c r="Q61"/>
    </row>
    <row r="62" spans="1:17" ht="18" x14ac:dyDescent="0.35">
      <c r="A62" s="42"/>
      <c r="B62" s="42"/>
      <c r="C62" s="42"/>
      <c r="D62" s="42"/>
      <c r="E62" s="42"/>
      <c r="F62" s="42"/>
    </row>
    <row r="63" spans="1:17" ht="18" x14ac:dyDescent="0.35">
      <c r="A63" s="42"/>
      <c r="B63" s="42"/>
      <c r="C63" s="42"/>
      <c r="D63" s="42"/>
      <c r="E63" s="42"/>
      <c r="F63" s="42"/>
    </row>
    <row r="64" spans="1:17" ht="18" x14ac:dyDescent="0.35">
      <c r="A64" s="42" t="s">
        <v>39</v>
      </c>
      <c r="B64" s="63">
        <v>252</v>
      </c>
      <c r="C64" s="42" t="s">
        <v>119</v>
      </c>
      <c r="D64" s="42" t="s">
        <v>35</v>
      </c>
      <c r="E64" s="42"/>
      <c r="F64" s="42"/>
    </row>
    <row r="65" spans="1:16" ht="18" x14ac:dyDescent="0.35">
      <c r="A65" s="42" t="s">
        <v>38</v>
      </c>
      <c r="B65" s="63">
        <v>250</v>
      </c>
      <c r="C65" s="42" t="s">
        <v>122</v>
      </c>
      <c r="D65" s="42" t="s">
        <v>51</v>
      </c>
      <c r="E65" s="42"/>
      <c r="F65" s="42"/>
      <c r="P65"/>
    </row>
    <row r="66" spans="1:16" ht="18" x14ac:dyDescent="0.35">
      <c r="A66" s="42" t="s">
        <v>4</v>
      </c>
      <c r="B66" s="63">
        <v>257</v>
      </c>
      <c r="C66" s="42" t="s">
        <v>156</v>
      </c>
      <c r="D66" s="42" t="s">
        <v>35</v>
      </c>
      <c r="E66" s="42"/>
      <c r="F66" s="42"/>
      <c r="I66" s="23"/>
      <c r="P66"/>
    </row>
    <row r="67" spans="1:16" ht="18" x14ac:dyDescent="0.35">
      <c r="A67" s="42" t="s">
        <v>5</v>
      </c>
      <c r="B67" s="63">
        <v>260</v>
      </c>
      <c r="C67" s="42" t="s">
        <v>157</v>
      </c>
      <c r="D67" s="42" t="s">
        <v>106</v>
      </c>
      <c r="E67" s="42"/>
      <c r="F67" s="42"/>
      <c r="I67" s="23"/>
      <c r="P67"/>
    </row>
    <row r="68" spans="1:16" ht="18" x14ac:dyDescent="0.35">
      <c r="A68" s="42" t="s">
        <v>6</v>
      </c>
      <c r="B68" s="63">
        <v>255</v>
      </c>
      <c r="C68" s="42" t="s">
        <v>155</v>
      </c>
      <c r="D68" s="42" t="s">
        <v>54</v>
      </c>
      <c r="E68" s="42"/>
      <c r="F68" s="42"/>
      <c r="I68" s="23"/>
      <c r="P68"/>
    </row>
    <row r="69" spans="1:16" ht="18" x14ac:dyDescent="0.35">
      <c r="A69" s="42" t="s">
        <v>7</v>
      </c>
      <c r="B69" s="63">
        <v>258</v>
      </c>
      <c r="C69" s="42" t="s">
        <v>72</v>
      </c>
      <c r="D69" s="42" t="s">
        <v>106</v>
      </c>
      <c r="E69" s="42"/>
      <c r="F69" s="43"/>
      <c r="I69" s="23"/>
      <c r="P69"/>
    </row>
    <row r="70" spans="1:16" ht="18" x14ac:dyDescent="0.35">
      <c r="A70" s="42" t="s">
        <v>8</v>
      </c>
      <c r="B70" s="63">
        <v>259</v>
      </c>
      <c r="C70" s="42" t="s">
        <v>125</v>
      </c>
      <c r="D70" s="42" t="s">
        <v>51</v>
      </c>
      <c r="E70" s="42"/>
      <c r="F70" s="43"/>
      <c r="I70" s="23"/>
      <c r="P70"/>
    </row>
    <row r="71" spans="1:16" ht="18" x14ac:dyDescent="0.35">
      <c r="A71" s="42" t="s">
        <v>1</v>
      </c>
      <c r="B71" s="63">
        <v>261</v>
      </c>
      <c r="C71" s="42" t="s">
        <v>147</v>
      </c>
      <c r="D71" s="42" t="s">
        <v>54</v>
      </c>
      <c r="E71" s="42"/>
      <c r="F71" s="43"/>
      <c r="I71" s="23"/>
      <c r="O71" s="32"/>
    </row>
    <row r="72" spans="1:16" ht="18" x14ac:dyDescent="0.35">
      <c r="A72" s="42" t="s">
        <v>0</v>
      </c>
      <c r="B72" s="63">
        <v>254</v>
      </c>
      <c r="C72" s="42" t="s">
        <v>90</v>
      </c>
      <c r="D72" s="42" t="s">
        <v>35</v>
      </c>
      <c r="E72" s="42"/>
      <c r="F72" s="43"/>
      <c r="I72" s="23"/>
      <c r="L72" s="23"/>
    </row>
    <row r="73" spans="1:16" ht="18" x14ac:dyDescent="0.35">
      <c r="A73" s="42"/>
      <c r="B73" s="55"/>
      <c r="C73" s="56"/>
      <c r="D73" s="56"/>
      <c r="E73" s="56"/>
      <c r="F73" s="42"/>
      <c r="I73" s="23"/>
    </row>
    <row r="74" spans="1:16" ht="18" x14ac:dyDescent="0.35">
      <c r="A74" s="43" t="s">
        <v>131</v>
      </c>
      <c r="B74" s="42"/>
      <c r="C74" s="42"/>
      <c r="D74" s="42"/>
      <c r="E74" s="42"/>
      <c r="F74" s="42"/>
      <c r="I74" s="23"/>
    </row>
    <row r="75" spans="1:16" ht="18" x14ac:dyDescent="0.35">
      <c r="A75" s="42" t="s">
        <v>9</v>
      </c>
      <c r="B75" s="63">
        <v>251</v>
      </c>
      <c r="C75" s="42" t="s">
        <v>124</v>
      </c>
      <c r="D75" s="42" t="s">
        <v>52</v>
      </c>
      <c r="E75" s="42"/>
      <c r="F75" s="43"/>
      <c r="H75" s="20"/>
      <c r="I75" s="21"/>
      <c r="J75" s="21"/>
    </row>
    <row r="76" spans="1:16" ht="18" x14ac:dyDescent="0.35">
      <c r="A76" s="42"/>
      <c r="B76" s="42"/>
      <c r="C76" s="42"/>
      <c r="D76" s="42"/>
      <c r="E76" s="42"/>
      <c r="F76" s="42"/>
      <c r="G76"/>
      <c r="H76" s="20"/>
      <c r="I76" s="21"/>
      <c r="J76" s="21"/>
    </row>
    <row r="77" spans="1:16" ht="18" x14ac:dyDescent="0.35">
      <c r="A77" s="43" t="s">
        <v>49</v>
      </c>
      <c r="B77" s="42"/>
      <c r="C77" s="42"/>
      <c r="D77" s="42"/>
      <c r="E77" s="42"/>
      <c r="F77" s="42"/>
      <c r="H77" s="20"/>
      <c r="I77" s="21"/>
      <c r="J77" s="21"/>
    </row>
    <row r="78" spans="1:16" ht="18" x14ac:dyDescent="0.35">
      <c r="A78" s="42"/>
      <c r="B78" s="42" t="s">
        <v>211</v>
      </c>
      <c r="C78" s="42"/>
      <c r="D78" s="42"/>
      <c r="E78" s="42"/>
      <c r="F78" s="42"/>
    </row>
    <row r="79" spans="1:16" ht="18" x14ac:dyDescent="0.35">
      <c r="A79" s="42"/>
      <c r="B79" s="42" t="s">
        <v>212</v>
      </c>
      <c r="C79" s="42"/>
      <c r="D79" s="42"/>
      <c r="E79" s="42"/>
      <c r="F79" s="42"/>
    </row>
    <row r="80" spans="1:16" ht="18" x14ac:dyDescent="0.35">
      <c r="A80" s="42"/>
      <c r="B80" s="42" t="s">
        <v>213</v>
      </c>
      <c r="C80" s="42"/>
      <c r="D80" s="42"/>
      <c r="E80" s="42"/>
      <c r="F80" s="42"/>
    </row>
    <row r="81" spans="1:6" ht="18" x14ac:dyDescent="0.35">
      <c r="A81" s="42"/>
      <c r="B81" s="42" t="s">
        <v>214</v>
      </c>
      <c r="C81" s="43"/>
      <c r="D81" s="42"/>
      <c r="E81" s="42"/>
      <c r="F81" s="42"/>
    </row>
    <row r="82" spans="1:6" ht="18" x14ac:dyDescent="0.35">
      <c r="B82" s="42" t="s">
        <v>215</v>
      </c>
      <c r="C82" s="42"/>
      <c r="D82" s="42"/>
    </row>
  </sheetData>
  <autoFilter ref="B21:J21" xr:uid="{9C6EF10D-D266-4306-8CCC-50CEBC94445D}">
    <sortState xmlns:xlrd2="http://schemas.microsoft.com/office/spreadsheetml/2017/richdata2" ref="B22:J34">
      <sortCondition ref="J21"/>
    </sortState>
  </autoFilter>
  <sortState xmlns:xlrd2="http://schemas.microsoft.com/office/spreadsheetml/2017/richdata2" ref="H66:K74">
    <sortCondition descending="1" ref="H66:H74"/>
  </sortState>
  <mergeCells count="11">
    <mergeCell ref="F2:K2"/>
    <mergeCell ref="M2:R2"/>
    <mergeCell ref="T2:Y2"/>
    <mergeCell ref="F3:K3"/>
    <mergeCell ref="M3:R3"/>
    <mergeCell ref="T3:Y3"/>
    <mergeCell ref="AA3:AB3"/>
    <mergeCell ref="A20:C20"/>
    <mergeCell ref="U20:X20"/>
    <mergeCell ref="A39:D39"/>
    <mergeCell ref="A56:F56"/>
  </mergeCells>
  <conditionalFormatting sqref="I5:J17">
    <cfRule type="duplicateValues" dxfId="23" priority="14"/>
  </conditionalFormatting>
  <conditionalFormatting sqref="I22:J34">
    <cfRule type="duplicateValues" dxfId="22" priority="1"/>
  </conditionalFormatting>
  <conditionalFormatting sqref="P5:Q17">
    <cfRule type="duplicateValues" dxfId="21" priority="16"/>
  </conditionalFormatting>
  <conditionalFormatting sqref="W5:X17">
    <cfRule type="duplicateValues" dxfId="20" priority="18"/>
  </conditionalFormatting>
  <printOptions gridLines="1"/>
  <pageMargins left="0.25" right="0.25" top="0.75" bottom="0.75" header="0.3" footer="0.3"/>
  <pageSetup paperSize="9" orientation="landscape" r:id="rId1"/>
  <headerFooter alignWithMargins="0">
    <oddHeader>&amp;C2022 WA STATE SOLO CHAMPIONSHIP</oddHeader>
  </headerFooter>
  <colBreaks count="2" manualBreakCount="2">
    <brk id="12" max="1048575" man="1"/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51E5-81A7-44F7-A91E-64BAD6C6D868}">
  <sheetPr>
    <tabColor theme="7" tint="0.79998168889431442"/>
    <pageSetUpPr fitToPage="1"/>
  </sheetPr>
  <dimension ref="A1:AB82"/>
  <sheetViews>
    <sheetView zoomScale="80" zoomScaleNormal="80" workbookViewId="0">
      <pane xSplit="4" ySplit="4" topLeftCell="E5" activePane="bottomRight" state="frozen"/>
      <selection activeCell="T6" sqref="T6"/>
      <selection pane="topRight" activeCell="T6" sqref="T6"/>
      <selection pane="bottomLeft" activeCell="T6" sqref="T6"/>
      <selection pane="bottomRight" activeCell="D11" sqref="D11"/>
    </sheetView>
  </sheetViews>
  <sheetFormatPr defaultColWidth="9.109375" defaultRowHeight="14.4" outlineLevelCol="1" x14ac:dyDescent="0.3"/>
  <cols>
    <col min="1" max="1" width="6.6640625" style="8" customWidth="1"/>
    <col min="2" max="2" width="5.88671875" style="8" bestFit="1" customWidth="1"/>
    <col min="3" max="3" width="21.6640625" style="8" customWidth="1" outlineLevel="1"/>
    <col min="4" max="4" width="19.88671875" style="8" customWidth="1" outlineLevel="1"/>
    <col min="5" max="5" width="2.5546875" style="8" customWidth="1"/>
    <col min="6" max="6" width="11.109375" style="8" customWidth="1" outlineLevel="1"/>
    <col min="7" max="7" width="10.44140625" style="8" customWidth="1" outlineLevel="1"/>
    <col min="8" max="8" width="12.109375" style="8" customWidth="1" outlineLevel="1"/>
    <col min="9" max="9" width="7.109375" style="8" customWidth="1" outlineLevel="1"/>
    <col min="10" max="10" width="8.33203125" style="8" customWidth="1" outlineLevel="1"/>
    <col min="11" max="11" width="9" style="8" customWidth="1" outlineLevel="1"/>
    <col min="12" max="12" width="2.6640625" style="8" customWidth="1"/>
    <col min="13" max="13" width="11.109375" style="8" customWidth="1" outlineLevel="1"/>
    <col min="14" max="14" width="10.44140625" style="8" customWidth="1" outlineLevel="1"/>
    <col min="15" max="15" width="10.5546875" style="8" customWidth="1" outlineLevel="1"/>
    <col min="16" max="16" width="6" style="8" customWidth="1" outlineLevel="1"/>
    <col min="17" max="17" width="8.33203125" style="8" customWidth="1" outlineLevel="1"/>
    <col min="18" max="18" width="9" style="8" customWidth="1" outlineLevel="1"/>
    <col min="19" max="19" width="2.5546875" style="8" customWidth="1"/>
    <col min="20" max="20" width="11.109375" style="8" customWidth="1" outlineLevel="1"/>
    <col min="21" max="21" width="10.44140625" style="8" customWidth="1" outlineLevel="1"/>
    <col min="22" max="22" width="10.5546875" style="8" customWidth="1" outlineLevel="1"/>
    <col min="23" max="23" width="6" style="8" customWidth="1" outlineLevel="1"/>
    <col min="24" max="24" width="8.33203125" style="8" customWidth="1" outlineLevel="1"/>
    <col min="25" max="25" width="9" style="8" customWidth="1" outlineLevel="1"/>
    <col min="26" max="26" width="2.5546875" style="8" customWidth="1"/>
    <col min="27" max="28" width="5.88671875" style="8" bestFit="1" customWidth="1"/>
    <col min="29" max="16384" width="9.109375" style="8"/>
  </cols>
  <sheetData>
    <row r="1" spans="1:28" ht="16.2" thickBot="1" x14ac:dyDescent="0.35">
      <c r="A1" s="60" t="s">
        <v>180</v>
      </c>
      <c r="B1" s="57"/>
      <c r="C1" s="57"/>
      <c r="D1" s="65"/>
      <c r="E1" s="57"/>
      <c r="F1" s="57"/>
      <c r="G1" s="65"/>
      <c r="H1" s="57"/>
      <c r="I1" s="65"/>
      <c r="J1" s="65"/>
      <c r="K1" s="65"/>
      <c r="L1" s="65"/>
      <c r="M1" s="57"/>
      <c r="N1" s="65"/>
      <c r="O1" s="57"/>
      <c r="P1" s="65"/>
      <c r="Q1" s="65"/>
      <c r="R1" s="65"/>
      <c r="S1" s="65"/>
      <c r="T1" s="57"/>
      <c r="U1" s="65"/>
      <c r="V1" s="57"/>
      <c r="W1" s="65"/>
      <c r="X1" s="65"/>
      <c r="Y1" s="65"/>
      <c r="Z1" s="65"/>
      <c r="AA1" s="65"/>
      <c r="AB1" s="65"/>
    </row>
    <row r="2" spans="1:28" ht="16.2" thickBot="1" x14ac:dyDescent="0.35">
      <c r="A2" s="57"/>
      <c r="B2" s="65"/>
      <c r="C2" s="65"/>
      <c r="D2" s="65"/>
      <c r="E2" s="65"/>
      <c r="F2" s="104" t="str">
        <f>VLOOKUP(F3,Judges!$B$5:$C$7,2, FALSE)</f>
        <v>Clare McNeill-Arnall ADCRG</v>
      </c>
      <c r="G2" s="105"/>
      <c r="H2" s="105"/>
      <c r="I2" s="105"/>
      <c r="J2" s="105"/>
      <c r="K2" s="106"/>
      <c r="L2" s="65"/>
      <c r="M2" s="104" t="str">
        <f>VLOOKUP(M3,Judges!$B$5:$C$7,2, FALSE)</f>
        <v>Chris Carswell ADCRG</v>
      </c>
      <c r="N2" s="105"/>
      <c r="O2" s="105"/>
      <c r="P2" s="105"/>
      <c r="Q2" s="105"/>
      <c r="R2" s="106"/>
      <c r="S2" s="65"/>
      <c r="T2" s="104" t="str">
        <f>VLOOKUP(T3,Judges!$B$5:$C$7,2, FALSE)</f>
        <v>Helan Green ADCRG</v>
      </c>
      <c r="U2" s="105"/>
      <c r="V2" s="105"/>
      <c r="W2" s="105"/>
      <c r="X2" s="105"/>
      <c r="Y2" s="106"/>
      <c r="Z2" s="65"/>
      <c r="AA2" s="65"/>
      <c r="AB2" s="65"/>
    </row>
    <row r="3" spans="1:28" s="1" customFormat="1" ht="15.6" x14ac:dyDescent="0.3">
      <c r="A3" s="70"/>
      <c r="B3" s="70" t="s">
        <v>20</v>
      </c>
      <c r="C3" s="70" t="s">
        <v>33</v>
      </c>
      <c r="D3" s="70" t="s">
        <v>18</v>
      </c>
      <c r="E3" s="57"/>
      <c r="F3" s="102" t="s">
        <v>17</v>
      </c>
      <c r="G3" s="107"/>
      <c r="H3" s="107"/>
      <c r="I3" s="107"/>
      <c r="J3" s="107"/>
      <c r="K3" s="103"/>
      <c r="L3" s="57"/>
      <c r="M3" s="102" t="s">
        <v>16</v>
      </c>
      <c r="N3" s="107"/>
      <c r="O3" s="107"/>
      <c r="P3" s="107"/>
      <c r="Q3" s="107"/>
      <c r="R3" s="103"/>
      <c r="S3" s="57"/>
      <c r="T3" s="102" t="s">
        <v>15</v>
      </c>
      <c r="U3" s="107"/>
      <c r="V3" s="107"/>
      <c r="W3" s="107"/>
      <c r="X3" s="107"/>
      <c r="Y3" s="103"/>
      <c r="Z3" s="57"/>
      <c r="AA3" s="102" t="s">
        <v>14</v>
      </c>
      <c r="AB3" s="103"/>
    </row>
    <row r="4" spans="1:28" s="1" customFormat="1" ht="15.6" x14ac:dyDescent="0.3">
      <c r="A4" s="70"/>
      <c r="B4" s="70"/>
      <c r="C4" s="70"/>
      <c r="D4" s="70"/>
      <c r="E4" s="57"/>
      <c r="F4" s="73" t="s">
        <v>28</v>
      </c>
      <c r="G4" s="71" t="s">
        <v>27</v>
      </c>
      <c r="H4" s="71" t="s">
        <v>26</v>
      </c>
      <c r="I4" s="71" t="s">
        <v>14</v>
      </c>
      <c r="J4" s="71" t="s">
        <v>32</v>
      </c>
      <c r="K4" s="72" t="s">
        <v>31</v>
      </c>
      <c r="L4" s="57"/>
      <c r="M4" s="73" t="s">
        <v>28</v>
      </c>
      <c r="N4" s="71" t="s">
        <v>27</v>
      </c>
      <c r="O4" s="71" t="s">
        <v>26</v>
      </c>
      <c r="P4" s="71" t="s">
        <v>14</v>
      </c>
      <c r="Q4" s="71" t="s">
        <v>30</v>
      </c>
      <c r="R4" s="72" t="s">
        <v>29</v>
      </c>
      <c r="S4" s="57"/>
      <c r="T4" s="73" t="s">
        <v>28</v>
      </c>
      <c r="U4" s="71" t="s">
        <v>27</v>
      </c>
      <c r="V4" s="71" t="s">
        <v>26</v>
      </c>
      <c r="W4" s="71" t="s">
        <v>14</v>
      </c>
      <c r="X4" s="71" t="s">
        <v>25</v>
      </c>
      <c r="Y4" s="72" t="s">
        <v>24</v>
      </c>
      <c r="Z4" s="57"/>
      <c r="AA4" s="73" t="s">
        <v>23</v>
      </c>
      <c r="AB4" s="72" t="s">
        <v>12</v>
      </c>
    </row>
    <row r="5" spans="1:28" ht="15.6" x14ac:dyDescent="0.3">
      <c r="A5" s="65"/>
      <c r="B5" s="64">
        <v>306</v>
      </c>
      <c r="C5" s="65" t="s">
        <v>118</v>
      </c>
      <c r="D5" s="65" t="s">
        <v>35</v>
      </c>
      <c r="E5" s="65"/>
      <c r="F5" s="74">
        <v>68</v>
      </c>
      <c r="G5" s="65">
        <v>68</v>
      </c>
      <c r="H5" s="65">
        <v>69</v>
      </c>
      <c r="I5" s="75">
        <f>SUM(F5:H5)</f>
        <v>205</v>
      </c>
      <c r="J5" s="65">
        <f t="shared" ref="J5:J17" si="0">RANK(I5,$I$5:$I$17)</f>
        <v>11</v>
      </c>
      <c r="K5" s="76">
        <f>VLOOKUP(J5,'Points System'!$A$3:$B$53,2,FALSE)</f>
        <v>41</v>
      </c>
      <c r="L5" s="65"/>
      <c r="M5" s="74">
        <v>77</v>
      </c>
      <c r="N5" s="65">
        <v>77.5</v>
      </c>
      <c r="O5" s="65">
        <v>72</v>
      </c>
      <c r="P5" s="75">
        <f>SUM(M5:O5)</f>
        <v>226.5</v>
      </c>
      <c r="Q5" s="65">
        <f t="shared" ref="Q5:Q17" si="1">RANK(P5,$P$5:$P$17)</f>
        <v>9</v>
      </c>
      <c r="R5" s="76">
        <f>VLOOKUP(Q5,'Points System'!$A$3:$B$53,2,FALSE)</f>
        <v>45</v>
      </c>
      <c r="S5" s="65"/>
      <c r="T5" s="74">
        <v>85</v>
      </c>
      <c r="U5" s="65">
        <v>85</v>
      </c>
      <c r="V5" s="65">
        <v>81</v>
      </c>
      <c r="W5" s="75">
        <f>SUM(T5:V5)</f>
        <v>251</v>
      </c>
      <c r="X5" s="65">
        <f t="shared" ref="X5:X17" si="2">RANK(W5,$W$5:$W$17)</f>
        <v>7</v>
      </c>
      <c r="Y5" s="76">
        <f>VLOOKUP(X5,'Points System'!$A$3:$B$53,2,FALSE)</f>
        <v>50</v>
      </c>
      <c r="Z5" s="65"/>
      <c r="AA5" s="74">
        <f>K5+R5+Y5</f>
        <v>136</v>
      </c>
      <c r="AB5" s="76">
        <f t="shared" ref="AB5:AB17" si="3">RANK(AA5,$AA$5:$AA$17)</f>
        <v>8</v>
      </c>
    </row>
    <row r="6" spans="1:28" ht="15.6" x14ac:dyDescent="0.3">
      <c r="A6" s="65"/>
      <c r="B6" s="64">
        <v>307</v>
      </c>
      <c r="C6" s="65" t="s">
        <v>132</v>
      </c>
      <c r="D6" s="65" t="s">
        <v>54</v>
      </c>
      <c r="E6" s="65"/>
      <c r="F6" s="74">
        <v>62</v>
      </c>
      <c r="G6" s="65">
        <v>69</v>
      </c>
      <c r="H6" s="65">
        <v>71.5</v>
      </c>
      <c r="I6" s="75">
        <f t="shared" ref="I6:I17" si="4">SUM(F6:H6)</f>
        <v>202.5</v>
      </c>
      <c r="J6" s="65">
        <f t="shared" si="0"/>
        <v>12</v>
      </c>
      <c r="K6" s="76">
        <f>VLOOKUP(J6,'Points System'!$A$3:$B$53,2,FALSE)</f>
        <v>39</v>
      </c>
      <c r="L6" s="65"/>
      <c r="M6" s="74">
        <v>75</v>
      </c>
      <c r="N6" s="65">
        <v>73</v>
      </c>
      <c r="O6" s="65">
        <v>73</v>
      </c>
      <c r="P6" s="75">
        <f t="shared" ref="P6:P17" si="5">SUM(M6:O6)</f>
        <v>221</v>
      </c>
      <c r="Q6" s="65">
        <f t="shared" si="1"/>
        <v>12</v>
      </c>
      <c r="R6" s="76">
        <f>VLOOKUP(Q6,'Points System'!$A$3:$B$53,2,FALSE)</f>
        <v>39</v>
      </c>
      <c r="S6" s="65"/>
      <c r="T6" s="74">
        <v>84</v>
      </c>
      <c r="U6" s="65">
        <v>86</v>
      </c>
      <c r="V6" s="65">
        <v>82</v>
      </c>
      <c r="W6" s="75">
        <f t="shared" ref="W6:W17" si="6">SUM(T6:V6)</f>
        <v>252</v>
      </c>
      <c r="X6" s="65">
        <f t="shared" si="2"/>
        <v>6</v>
      </c>
      <c r="Y6" s="76">
        <f>VLOOKUP(X6,'Points System'!$A$3:$B$53,2,FALSE)</f>
        <v>53</v>
      </c>
      <c r="Z6" s="65"/>
      <c r="AA6" s="74">
        <f t="shared" ref="AA6:AA17" si="7">K6+R6+Y6</f>
        <v>131</v>
      </c>
      <c r="AB6" s="76">
        <f t="shared" si="3"/>
        <v>10</v>
      </c>
    </row>
    <row r="7" spans="1:28" ht="15.6" x14ac:dyDescent="0.3">
      <c r="A7" s="65"/>
      <c r="B7" s="64">
        <v>308</v>
      </c>
      <c r="C7" s="65" t="s">
        <v>87</v>
      </c>
      <c r="D7" s="65" t="s">
        <v>35</v>
      </c>
      <c r="E7" s="65"/>
      <c r="F7" s="74">
        <v>74</v>
      </c>
      <c r="G7" s="65">
        <v>77</v>
      </c>
      <c r="H7" s="65">
        <v>79</v>
      </c>
      <c r="I7" s="75">
        <f t="shared" si="4"/>
        <v>230</v>
      </c>
      <c r="J7" s="65">
        <f t="shared" si="0"/>
        <v>4</v>
      </c>
      <c r="K7" s="77">
        <v>58</v>
      </c>
      <c r="L7" s="65"/>
      <c r="M7" s="74">
        <v>79</v>
      </c>
      <c r="N7" s="65">
        <v>79</v>
      </c>
      <c r="O7" s="65">
        <v>80</v>
      </c>
      <c r="P7" s="75">
        <f t="shared" si="5"/>
        <v>238</v>
      </c>
      <c r="Q7" s="65">
        <f t="shared" si="1"/>
        <v>5</v>
      </c>
      <c r="R7" s="76">
        <f>VLOOKUP(Q7,'Points System'!$A$3:$B$53,2,FALSE)</f>
        <v>56</v>
      </c>
      <c r="S7" s="65"/>
      <c r="T7" s="74">
        <v>85.5</v>
      </c>
      <c r="U7" s="65">
        <v>90</v>
      </c>
      <c r="V7" s="65">
        <v>92</v>
      </c>
      <c r="W7" s="75">
        <f t="shared" si="6"/>
        <v>267.5</v>
      </c>
      <c r="X7" s="65">
        <f t="shared" si="2"/>
        <v>4</v>
      </c>
      <c r="Y7" s="77">
        <v>58</v>
      </c>
      <c r="Z7" s="65"/>
      <c r="AA7" s="74">
        <f t="shared" si="7"/>
        <v>172</v>
      </c>
      <c r="AB7" s="76">
        <f t="shared" si="3"/>
        <v>5</v>
      </c>
    </row>
    <row r="8" spans="1:28" ht="15.6" x14ac:dyDescent="0.3">
      <c r="A8" s="65"/>
      <c r="B8" s="64">
        <v>309</v>
      </c>
      <c r="C8" s="65" t="s">
        <v>133</v>
      </c>
      <c r="D8" s="65" t="s">
        <v>106</v>
      </c>
      <c r="E8" s="65"/>
      <c r="F8" s="74">
        <v>82</v>
      </c>
      <c r="G8" s="65">
        <v>84</v>
      </c>
      <c r="H8" s="65">
        <v>85</v>
      </c>
      <c r="I8" s="75">
        <f t="shared" si="4"/>
        <v>251</v>
      </c>
      <c r="J8" s="65">
        <f t="shared" si="0"/>
        <v>1</v>
      </c>
      <c r="K8" s="76">
        <f>VLOOKUP(J8,'Points System'!$A$3:$B$53,2,FALSE)</f>
        <v>100</v>
      </c>
      <c r="L8" s="65"/>
      <c r="M8" s="74">
        <v>85</v>
      </c>
      <c r="N8" s="65">
        <v>85</v>
      </c>
      <c r="O8" s="65">
        <v>85</v>
      </c>
      <c r="P8" s="75">
        <f t="shared" si="5"/>
        <v>255</v>
      </c>
      <c r="Q8" s="65">
        <f t="shared" si="1"/>
        <v>1</v>
      </c>
      <c r="R8" s="76">
        <f>VLOOKUP(Q8,'Points System'!$A$3:$B$53,2,FALSE)</f>
        <v>100</v>
      </c>
      <c r="S8" s="65"/>
      <c r="T8" s="74">
        <v>90</v>
      </c>
      <c r="U8" s="65">
        <v>92</v>
      </c>
      <c r="V8" s="65">
        <v>94</v>
      </c>
      <c r="W8" s="75">
        <f t="shared" si="6"/>
        <v>276</v>
      </c>
      <c r="X8" s="65">
        <f t="shared" si="2"/>
        <v>1</v>
      </c>
      <c r="Y8" s="76">
        <f>VLOOKUP(X8,'Points System'!$A$3:$B$53,2,FALSE)</f>
        <v>100</v>
      </c>
      <c r="Z8" s="65"/>
      <c r="AA8" s="74">
        <f t="shared" si="7"/>
        <v>300</v>
      </c>
      <c r="AB8" s="76">
        <f t="shared" si="3"/>
        <v>1</v>
      </c>
    </row>
    <row r="9" spans="1:28" ht="15.6" x14ac:dyDescent="0.3">
      <c r="A9" s="65"/>
      <c r="B9" s="64">
        <v>310</v>
      </c>
      <c r="C9" s="65" t="s">
        <v>76</v>
      </c>
      <c r="D9" s="65" t="s">
        <v>35</v>
      </c>
      <c r="E9" s="65"/>
      <c r="F9" s="74">
        <v>76</v>
      </c>
      <c r="G9" s="65">
        <v>77</v>
      </c>
      <c r="H9" s="65">
        <v>80</v>
      </c>
      <c r="I9" s="75">
        <f t="shared" si="4"/>
        <v>233</v>
      </c>
      <c r="J9" s="65">
        <f t="shared" si="0"/>
        <v>3</v>
      </c>
      <c r="K9" s="76">
        <f>VLOOKUP(J9,'Points System'!$A$3:$B$53,2,FALSE)</f>
        <v>65</v>
      </c>
      <c r="L9" s="65"/>
      <c r="M9" s="74">
        <v>81</v>
      </c>
      <c r="N9" s="65">
        <v>80</v>
      </c>
      <c r="O9" s="65">
        <v>82</v>
      </c>
      <c r="P9" s="75">
        <f t="shared" si="5"/>
        <v>243</v>
      </c>
      <c r="Q9" s="65">
        <f t="shared" si="1"/>
        <v>4</v>
      </c>
      <c r="R9" s="76">
        <f>VLOOKUP(Q9,'Points System'!$A$3:$B$53,2,FALSE)</f>
        <v>60</v>
      </c>
      <c r="S9" s="65"/>
      <c r="T9" s="74">
        <v>85.75</v>
      </c>
      <c r="U9" s="65">
        <v>89.25</v>
      </c>
      <c r="V9" s="65">
        <v>93</v>
      </c>
      <c r="W9" s="75">
        <f t="shared" si="6"/>
        <v>268</v>
      </c>
      <c r="X9" s="65">
        <f t="shared" si="2"/>
        <v>3</v>
      </c>
      <c r="Y9" s="76">
        <f>VLOOKUP(X9,'Points System'!$A$3:$B$53,2,FALSE)</f>
        <v>65</v>
      </c>
      <c r="Z9" s="65"/>
      <c r="AA9" s="74">
        <f t="shared" si="7"/>
        <v>190</v>
      </c>
      <c r="AB9" s="76">
        <f t="shared" si="3"/>
        <v>4</v>
      </c>
    </row>
    <row r="10" spans="1:28" ht="15.6" x14ac:dyDescent="0.3">
      <c r="A10" s="65"/>
      <c r="B10" s="64">
        <v>311</v>
      </c>
      <c r="C10" s="65" t="s">
        <v>117</v>
      </c>
      <c r="D10" s="65" t="s">
        <v>52</v>
      </c>
      <c r="E10" s="65"/>
      <c r="F10" s="74">
        <v>78</v>
      </c>
      <c r="G10" s="65">
        <v>82</v>
      </c>
      <c r="H10" s="65">
        <v>80</v>
      </c>
      <c r="I10" s="75">
        <f t="shared" si="4"/>
        <v>240</v>
      </c>
      <c r="J10" s="65">
        <f t="shared" si="0"/>
        <v>2</v>
      </c>
      <c r="K10" s="76">
        <f>VLOOKUP(J10,'Points System'!$A$3:$B$53,2,FALSE)</f>
        <v>75</v>
      </c>
      <c r="L10" s="65"/>
      <c r="M10" s="74">
        <v>82</v>
      </c>
      <c r="N10" s="65">
        <v>84</v>
      </c>
      <c r="O10" s="65">
        <v>81</v>
      </c>
      <c r="P10" s="75">
        <f t="shared" si="5"/>
        <v>247</v>
      </c>
      <c r="Q10" s="65">
        <f t="shared" si="1"/>
        <v>3</v>
      </c>
      <c r="R10" s="76">
        <f>VLOOKUP(Q10,'Points System'!$A$3:$B$53,2,FALSE)</f>
        <v>65</v>
      </c>
      <c r="S10" s="65"/>
      <c r="T10" s="74">
        <v>88</v>
      </c>
      <c r="U10" s="65">
        <v>91</v>
      </c>
      <c r="V10" s="65">
        <v>92</v>
      </c>
      <c r="W10" s="75">
        <f t="shared" si="6"/>
        <v>271</v>
      </c>
      <c r="X10" s="65">
        <f t="shared" si="2"/>
        <v>2</v>
      </c>
      <c r="Y10" s="76">
        <f>VLOOKUP(X10,'Points System'!$A$3:$B$53,2,FALSE)</f>
        <v>75</v>
      </c>
      <c r="Z10" s="65"/>
      <c r="AA10" s="74">
        <f t="shared" si="7"/>
        <v>215</v>
      </c>
      <c r="AB10" s="76">
        <f t="shared" si="3"/>
        <v>2</v>
      </c>
    </row>
    <row r="11" spans="1:28" ht="15.6" x14ac:dyDescent="0.3">
      <c r="A11" s="65"/>
      <c r="B11" s="64">
        <v>312</v>
      </c>
      <c r="C11" s="65" t="s">
        <v>75</v>
      </c>
      <c r="D11" s="65" t="s">
        <v>35</v>
      </c>
      <c r="E11" s="65"/>
      <c r="F11" s="74">
        <v>74</v>
      </c>
      <c r="G11" s="65">
        <v>78</v>
      </c>
      <c r="H11" s="65">
        <v>78</v>
      </c>
      <c r="I11" s="75">
        <f t="shared" si="4"/>
        <v>230</v>
      </c>
      <c r="J11" s="65">
        <f t="shared" si="0"/>
        <v>4</v>
      </c>
      <c r="K11" s="77">
        <v>58</v>
      </c>
      <c r="L11" s="65"/>
      <c r="M11" s="74">
        <v>83</v>
      </c>
      <c r="N11" s="65">
        <v>82</v>
      </c>
      <c r="O11" s="65">
        <v>83</v>
      </c>
      <c r="P11" s="75">
        <f t="shared" si="5"/>
        <v>248</v>
      </c>
      <c r="Q11" s="65">
        <f t="shared" si="1"/>
        <v>2</v>
      </c>
      <c r="R11" s="76">
        <f>VLOOKUP(Q11,'Points System'!$A$3:$B$53,2,FALSE)</f>
        <v>75</v>
      </c>
      <c r="S11" s="65"/>
      <c r="T11" s="74">
        <v>85</v>
      </c>
      <c r="U11" s="65">
        <v>90</v>
      </c>
      <c r="V11" s="65">
        <v>92.5</v>
      </c>
      <c r="W11" s="75">
        <f t="shared" si="6"/>
        <v>267.5</v>
      </c>
      <c r="X11" s="65">
        <f t="shared" si="2"/>
        <v>4</v>
      </c>
      <c r="Y11" s="77">
        <v>58</v>
      </c>
      <c r="Z11" s="65"/>
      <c r="AA11" s="74">
        <f t="shared" si="7"/>
        <v>191</v>
      </c>
      <c r="AB11" s="76">
        <f t="shared" si="3"/>
        <v>3</v>
      </c>
    </row>
    <row r="12" spans="1:28" ht="15.6" x14ac:dyDescent="0.3">
      <c r="A12" s="65"/>
      <c r="B12" s="64">
        <v>313</v>
      </c>
      <c r="C12" s="65" t="s">
        <v>88</v>
      </c>
      <c r="D12" s="65" t="s">
        <v>134</v>
      </c>
      <c r="E12" s="65"/>
      <c r="F12" s="74">
        <v>60</v>
      </c>
      <c r="G12" s="65">
        <v>65</v>
      </c>
      <c r="H12" s="65">
        <v>72</v>
      </c>
      <c r="I12" s="75">
        <f t="shared" si="4"/>
        <v>197</v>
      </c>
      <c r="J12" s="65">
        <f t="shared" si="0"/>
        <v>13</v>
      </c>
      <c r="K12" s="76">
        <f>VLOOKUP(J12,'Points System'!$A$3:$B$53,2,FALSE)</f>
        <v>38</v>
      </c>
      <c r="L12" s="65"/>
      <c r="M12" s="74">
        <v>72</v>
      </c>
      <c r="N12" s="65">
        <v>73</v>
      </c>
      <c r="O12" s="65">
        <v>73.5</v>
      </c>
      <c r="P12" s="75">
        <f t="shared" si="5"/>
        <v>218.5</v>
      </c>
      <c r="Q12" s="65">
        <f t="shared" si="1"/>
        <v>13</v>
      </c>
      <c r="R12" s="76">
        <f>VLOOKUP(Q12,'Points System'!$A$3:$B$53,2,FALSE)</f>
        <v>38</v>
      </c>
      <c r="S12" s="65"/>
      <c r="T12" s="74">
        <v>80</v>
      </c>
      <c r="U12" s="65">
        <v>82</v>
      </c>
      <c r="V12" s="65">
        <v>82</v>
      </c>
      <c r="W12" s="75">
        <f t="shared" si="6"/>
        <v>244</v>
      </c>
      <c r="X12" s="65">
        <f t="shared" si="2"/>
        <v>9</v>
      </c>
      <c r="Y12" s="77">
        <v>43</v>
      </c>
      <c r="Z12" s="65"/>
      <c r="AA12" s="74">
        <f t="shared" si="7"/>
        <v>119</v>
      </c>
      <c r="AB12" s="76">
        <f t="shared" si="3"/>
        <v>13</v>
      </c>
    </row>
    <row r="13" spans="1:28" ht="15.6" x14ac:dyDescent="0.3">
      <c r="A13" s="65"/>
      <c r="B13" s="64">
        <v>314</v>
      </c>
      <c r="C13" s="65" t="s">
        <v>89</v>
      </c>
      <c r="D13" s="65" t="s">
        <v>35</v>
      </c>
      <c r="E13" s="65"/>
      <c r="F13" s="74">
        <v>72</v>
      </c>
      <c r="G13" s="65">
        <v>70</v>
      </c>
      <c r="H13" s="65">
        <v>72</v>
      </c>
      <c r="I13" s="75">
        <f t="shared" si="4"/>
        <v>214</v>
      </c>
      <c r="J13" s="65">
        <f t="shared" si="0"/>
        <v>8</v>
      </c>
      <c r="K13" s="76">
        <f>VLOOKUP(J13,'Points System'!$A$3:$B$53,2,FALSE)</f>
        <v>47</v>
      </c>
      <c r="L13" s="65"/>
      <c r="M13" s="74">
        <v>76</v>
      </c>
      <c r="N13" s="65">
        <v>78</v>
      </c>
      <c r="O13" s="65">
        <v>74.5</v>
      </c>
      <c r="P13" s="75">
        <f t="shared" si="5"/>
        <v>228.5</v>
      </c>
      <c r="Q13" s="65">
        <f t="shared" si="1"/>
        <v>7</v>
      </c>
      <c r="R13" s="76">
        <f>VLOOKUP(Q13,'Points System'!$A$3:$B$53,2,FALSE)</f>
        <v>50</v>
      </c>
      <c r="S13" s="65"/>
      <c r="T13" s="74">
        <v>80.5</v>
      </c>
      <c r="U13" s="65">
        <v>83</v>
      </c>
      <c r="V13" s="65">
        <v>80.5</v>
      </c>
      <c r="W13" s="75">
        <f t="shared" si="6"/>
        <v>244</v>
      </c>
      <c r="X13" s="65">
        <f t="shared" si="2"/>
        <v>9</v>
      </c>
      <c r="Y13" s="77">
        <v>43</v>
      </c>
      <c r="Z13" s="65"/>
      <c r="AA13" s="74">
        <f t="shared" si="7"/>
        <v>140</v>
      </c>
      <c r="AB13" s="76">
        <f t="shared" si="3"/>
        <v>7</v>
      </c>
    </row>
    <row r="14" spans="1:28" ht="15.6" x14ac:dyDescent="0.3">
      <c r="A14" s="65"/>
      <c r="B14" s="64">
        <v>315</v>
      </c>
      <c r="C14" s="65" t="s">
        <v>135</v>
      </c>
      <c r="D14" s="65" t="s">
        <v>52</v>
      </c>
      <c r="E14" s="65"/>
      <c r="F14" s="74">
        <v>70</v>
      </c>
      <c r="G14" s="65">
        <v>73</v>
      </c>
      <c r="H14" s="65">
        <v>76</v>
      </c>
      <c r="I14" s="75">
        <f t="shared" si="4"/>
        <v>219</v>
      </c>
      <c r="J14" s="65">
        <f t="shared" si="0"/>
        <v>6</v>
      </c>
      <c r="K14" s="76">
        <f>VLOOKUP(J14,'Points System'!$A$3:$B$53,2,FALSE)</f>
        <v>53</v>
      </c>
      <c r="L14" s="65"/>
      <c r="M14" s="74">
        <v>78</v>
      </c>
      <c r="N14" s="65">
        <v>77</v>
      </c>
      <c r="O14" s="65">
        <v>77</v>
      </c>
      <c r="P14" s="75">
        <f t="shared" si="5"/>
        <v>232</v>
      </c>
      <c r="Q14" s="65">
        <f t="shared" si="1"/>
        <v>6</v>
      </c>
      <c r="R14" s="76">
        <f>VLOOKUP(Q14,'Points System'!$A$3:$B$53,2,FALSE)</f>
        <v>53</v>
      </c>
      <c r="S14" s="65"/>
      <c r="T14" s="74">
        <v>81</v>
      </c>
      <c r="U14" s="65">
        <v>84</v>
      </c>
      <c r="V14" s="65">
        <v>83</v>
      </c>
      <c r="W14" s="75">
        <f t="shared" si="6"/>
        <v>248</v>
      </c>
      <c r="X14" s="65">
        <f t="shared" si="2"/>
        <v>8</v>
      </c>
      <c r="Y14" s="76">
        <f>VLOOKUP(X14,'Points System'!$A$3:$B$53,2,FALSE)</f>
        <v>47</v>
      </c>
      <c r="Z14" s="65"/>
      <c r="AA14" s="74">
        <f t="shared" si="7"/>
        <v>153</v>
      </c>
      <c r="AB14" s="76">
        <f t="shared" si="3"/>
        <v>6</v>
      </c>
    </row>
    <row r="15" spans="1:28" ht="15.6" x14ac:dyDescent="0.3">
      <c r="A15" s="65"/>
      <c r="B15" s="64">
        <v>316</v>
      </c>
      <c r="C15" s="65" t="s">
        <v>91</v>
      </c>
      <c r="D15" s="65" t="s">
        <v>35</v>
      </c>
      <c r="E15" s="65"/>
      <c r="F15" s="74">
        <v>73</v>
      </c>
      <c r="G15" s="65">
        <v>67</v>
      </c>
      <c r="H15" s="65">
        <v>71</v>
      </c>
      <c r="I15" s="75">
        <f t="shared" si="4"/>
        <v>211</v>
      </c>
      <c r="J15" s="65">
        <f t="shared" si="0"/>
        <v>10</v>
      </c>
      <c r="K15" s="76">
        <f>VLOOKUP(J15,'Points System'!$A$3:$B$53,2,FALSE)</f>
        <v>43</v>
      </c>
      <c r="L15" s="65"/>
      <c r="M15" s="74">
        <v>74</v>
      </c>
      <c r="N15" s="65">
        <v>75</v>
      </c>
      <c r="O15" s="65">
        <v>76</v>
      </c>
      <c r="P15" s="75">
        <f t="shared" si="5"/>
        <v>225</v>
      </c>
      <c r="Q15" s="65">
        <f t="shared" si="1"/>
        <v>10</v>
      </c>
      <c r="R15" s="76">
        <f>VLOOKUP(Q15,'Points System'!$A$3:$B$53,2,FALSE)</f>
        <v>43</v>
      </c>
      <c r="S15" s="65"/>
      <c r="T15" s="74">
        <v>80.75</v>
      </c>
      <c r="U15" s="65">
        <v>70</v>
      </c>
      <c r="V15" s="65">
        <v>80</v>
      </c>
      <c r="W15" s="75">
        <f t="shared" si="6"/>
        <v>230.75</v>
      </c>
      <c r="X15" s="65">
        <f t="shared" si="2"/>
        <v>13</v>
      </c>
      <c r="Y15" s="76">
        <f>VLOOKUP(X15,'Points System'!$A$3:$B$53,2,FALSE)</f>
        <v>38</v>
      </c>
      <c r="Z15" s="65"/>
      <c r="AA15" s="74">
        <f t="shared" si="7"/>
        <v>124</v>
      </c>
      <c r="AB15" s="76">
        <f t="shared" si="3"/>
        <v>12</v>
      </c>
    </row>
    <row r="16" spans="1:28" ht="15.6" x14ac:dyDescent="0.3">
      <c r="A16" s="65"/>
      <c r="B16" s="64">
        <v>317</v>
      </c>
      <c r="C16" s="65" t="s">
        <v>136</v>
      </c>
      <c r="D16" s="65" t="s">
        <v>51</v>
      </c>
      <c r="E16" s="65"/>
      <c r="F16" s="74">
        <v>73.5</v>
      </c>
      <c r="G16" s="65">
        <v>71</v>
      </c>
      <c r="H16" s="65">
        <v>73</v>
      </c>
      <c r="I16" s="75">
        <f t="shared" si="4"/>
        <v>217.5</v>
      </c>
      <c r="J16" s="65">
        <f t="shared" si="0"/>
        <v>7</v>
      </c>
      <c r="K16" s="76">
        <f>VLOOKUP(J16,'Points System'!$A$3:$B$53,2,FALSE)</f>
        <v>50</v>
      </c>
      <c r="L16" s="65"/>
      <c r="M16" s="74">
        <v>73</v>
      </c>
      <c r="N16" s="65">
        <v>76</v>
      </c>
      <c r="O16" s="65">
        <v>74</v>
      </c>
      <c r="P16" s="75">
        <f t="shared" si="5"/>
        <v>223</v>
      </c>
      <c r="Q16" s="65">
        <f t="shared" si="1"/>
        <v>11</v>
      </c>
      <c r="R16" s="76">
        <f>VLOOKUP(Q16,'Points System'!$A$3:$B$53,2,FALSE)</f>
        <v>41</v>
      </c>
      <c r="S16" s="65"/>
      <c r="T16" s="74">
        <v>80</v>
      </c>
      <c r="U16" s="65">
        <v>82</v>
      </c>
      <c r="V16" s="65">
        <v>81</v>
      </c>
      <c r="W16" s="75">
        <f t="shared" si="6"/>
        <v>243</v>
      </c>
      <c r="X16" s="65">
        <f t="shared" si="2"/>
        <v>12</v>
      </c>
      <c r="Y16" s="76">
        <f>VLOOKUP(X16,'Points System'!$A$3:$B$53,2,FALSE)</f>
        <v>39</v>
      </c>
      <c r="Z16" s="65"/>
      <c r="AA16" s="74">
        <f t="shared" si="7"/>
        <v>130</v>
      </c>
      <c r="AB16" s="76">
        <f t="shared" si="3"/>
        <v>11</v>
      </c>
    </row>
    <row r="17" spans="1:28" ht="16.2" thickBot="1" x14ac:dyDescent="0.35">
      <c r="A17" s="65"/>
      <c r="B17" s="64">
        <v>318</v>
      </c>
      <c r="C17" s="65" t="s">
        <v>92</v>
      </c>
      <c r="D17" s="65" t="s">
        <v>35</v>
      </c>
      <c r="E17" s="65"/>
      <c r="F17" s="78">
        <v>72</v>
      </c>
      <c r="G17" s="79">
        <v>70</v>
      </c>
      <c r="H17" s="79">
        <v>70</v>
      </c>
      <c r="I17" s="80">
        <f t="shared" si="4"/>
        <v>212</v>
      </c>
      <c r="J17" s="79">
        <f t="shared" si="0"/>
        <v>9</v>
      </c>
      <c r="K17" s="81">
        <f>VLOOKUP(J17,'Points System'!$A$3:$B$53,2,FALSE)</f>
        <v>45</v>
      </c>
      <c r="L17" s="65"/>
      <c r="M17" s="78">
        <v>76.5</v>
      </c>
      <c r="N17" s="79">
        <v>76.5</v>
      </c>
      <c r="O17" s="79">
        <v>75</v>
      </c>
      <c r="P17" s="80">
        <f t="shared" si="5"/>
        <v>228</v>
      </c>
      <c r="Q17" s="79">
        <f t="shared" si="1"/>
        <v>8</v>
      </c>
      <c r="R17" s="81">
        <f>VLOOKUP(Q17,'Points System'!$A$3:$B$53,2,FALSE)</f>
        <v>47</v>
      </c>
      <c r="S17" s="65"/>
      <c r="T17" s="78">
        <v>81</v>
      </c>
      <c r="U17" s="79">
        <v>83</v>
      </c>
      <c r="V17" s="79">
        <v>80</v>
      </c>
      <c r="W17" s="80">
        <f t="shared" si="6"/>
        <v>244</v>
      </c>
      <c r="X17" s="79">
        <f t="shared" si="2"/>
        <v>9</v>
      </c>
      <c r="Y17" s="82">
        <v>43</v>
      </c>
      <c r="Z17" s="65"/>
      <c r="AA17" s="78">
        <f t="shared" si="7"/>
        <v>135</v>
      </c>
      <c r="AB17" s="81">
        <f t="shared" si="3"/>
        <v>9</v>
      </c>
    </row>
    <row r="19" spans="1:28" ht="15" thickBot="1" x14ac:dyDescent="0.35"/>
    <row r="20" spans="1:28" x14ac:dyDescent="0.3">
      <c r="A20" s="92" t="s">
        <v>22</v>
      </c>
      <c r="B20" s="92"/>
      <c r="C20" s="92"/>
      <c r="D20" s="26"/>
      <c r="E20" s="26"/>
      <c r="F20" s="26"/>
      <c r="G20" s="26"/>
      <c r="H20" s="26"/>
      <c r="I20" s="26"/>
      <c r="J20" s="26"/>
      <c r="M20" s="12"/>
      <c r="U20" s="93" t="s">
        <v>21</v>
      </c>
      <c r="V20" s="94"/>
      <c r="W20" s="94"/>
      <c r="X20" s="95"/>
    </row>
    <row r="21" spans="1:28" x14ac:dyDescent="0.3">
      <c r="A21" s="26"/>
      <c r="B21" s="26" t="s">
        <v>20</v>
      </c>
      <c r="C21" s="26" t="s">
        <v>19</v>
      </c>
      <c r="D21" s="26" t="s">
        <v>18</v>
      </c>
      <c r="E21" s="26"/>
      <c r="F21" s="26" t="s">
        <v>17</v>
      </c>
      <c r="G21" s="26" t="s">
        <v>16</v>
      </c>
      <c r="H21" s="26" t="s">
        <v>15</v>
      </c>
      <c r="I21" s="26" t="s">
        <v>14</v>
      </c>
      <c r="J21" s="26" t="s">
        <v>12</v>
      </c>
      <c r="M21" s="12" t="s">
        <v>13</v>
      </c>
      <c r="U21" s="16" t="s">
        <v>12</v>
      </c>
      <c r="V21" s="15" t="s">
        <v>11</v>
      </c>
      <c r="W21" s="15" t="s">
        <v>12</v>
      </c>
      <c r="X21" s="14" t="s">
        <v>11</v>
      </c>
      <c r="Y21" s="13"/>
      <c r="Z21" s="13"/>
    </row>
    <row r="22" spans="1:28" x14ac:dyDescent="0.3">
      <c r="A22" s="8">
        <v>1</v>
      </c>
      <c r="B22" s="23">
        <v>309</v>
      </c>
      <c r="C22" s="8" t="s">
        <v>133</v>
      </c>
      <c r="D22" s="8" t="s">
        <v>106</v>
      </c>
      <c r="F22" s="8">
        <f t="shared" ref="F22:F34" si="8">VLOOKUP($C22,$C$5:$AB$17,9,FALSE)</f>
        <v>100</v>
      </c>
      <c r="G22" s="8">
        <f t="shared" ref="G22:G34" si="9">VLOOKUP($C22,$C$5:$AB$17,16,FALSE)</f>
        <v>100</v>
      </c>
      <c r="H22" s="8">
        <f t="shared" ref="H22:H34" si="10">VLOOKUP($C22,$C$5:$AB$17,23,FALSE)</f>
        <v>100</v>
      </c>
      <c r="I22" s="25">
        <f t="shared" ref="I22:I34" si="11">SUM(F22:H22)</f>
        <v>300</v>
      </c>
      <c r="J22" s="8">
        <f t="shared" ref="J22:J34" si="12">RANK(I22,$I$22:$I$34)</f>
        <v>1</v>
      </c>
      <c r="M22" s="58">
        <f t="shared" ref="M22:M34" si="13">I22-(VLOOKUP($C22,$C$5:$AB$17,25,FALSE))</f>
        <v>0</v>
      </c>
      <c r="U22" s="9">
        <v>1</v>
      </c>
      <c r="V22" s="8">
        <v>100</v>
      </c>
      <c r="W22" s="8">
        <v>26</v>
      </c>
      <c r="X22" s="7">
        <v>25</v>
      </c>
    </row>
    <row r="23" spans="1:28" x14ac:dyDescent="0.3">
      <c r="A23" s="8">
        <v>2</v>
      </c>
      <c r="B23" s="23">
        <v>311</v>
      </c>
      <c r="C23" s="8" t="s">
        <v>117</v>
      </c>
      <c r="D23" s="8" t="s">
        <v>52</v>
      </c>
      <c r="F23" s="8">
        <f t="shared" si="8"/>
        <v>75</v>
      </c>
      <c r="G23" s="8">
        <f t="shared" si="9"/>
        <v>65</v>
      </c>
      <c r="H23" s="8">
        <f t="shared" si="10"/>
        <v>75</v>
      </c>
      <c r="I23" s="25">
        <f t="shared" si="11"/>
        <v>215</v>
      </c>
      <c r="J23" s="8">
        <f t="shared" si="12"/>
        <v>2</v>
      </c>
      <c r="M23" s="58">
        <f t="shared" si="13"/>
        <v>0</v>
      </c>
      <c r="U23" s="9">
        <v>2</v>
      </c>
      <c r="V23" s="8">
        <v>75</v>
      </c>
      <c r="W23" s="8">
        <v>27</v>
      </c>
      <c r="X23" s="7">
        <v>24</v>
      </c>
    </row>
    <row r="24" spans="1:28" x14ac:dyDescent="0.3">
      <c r="A24" s="8">
        <v>3</v>
      </c>
      <c r="B24" s="23">
        <v>312</v>
      </c>
      <c r="C24" s="8" t="s">
        <v>75</v>
      </c>
      <c r="D24" s="8" t="s">
        <v>35</v>
      </c>
      <c r="F24" s="8">
        <f t="shared" si="8"/>
        <v>58</v>
      </c>
      <c r="G24" s="8">
        <f t="shared" si="9"/>
        <v>75</v>
      </c>
      <c r="H24" s="8">
        <f t="shared" si="10"/>
        <v>58</v>
      </c>
      <c r="I24" s="25">
        <f t="shared" si="11"/>
        <v>191</v>
      </c>
      <c r="J24" s="8">
        <f t="shared" si="12"/>
        <v>3</v>
      </c>
      <c r="M24" s="58">
        <f t="shared" si="13"/>
        <v>0</v>
      </c>
      <c r="U24" s="9">
        <v>3</v>
      </c>
      <c r="V24" s="8">
        <v>65</v>
      </c>
      <c r="W24" s="8">
        <v>28</v>
      </c>
      <c r="X24" s="7">
        <v>23</v>
      </c>
    </row>
    <row r="25" spans="1:28" x14ac:dyDescent="0.3">
      <c r="A25" s="8">
        <v>4</v>
      </c>
      <c r="B25" s="23">
        <v>310</v>
      </c>
      <c r="C25" s="8" t="s">
        <v>76</v>
      </c>
      <c r="D25" s="8" t="s">
        <v>35</v>
      </c>
      <c r="F25" s="8">
        <f t="shared" si="8"/>
        <v>65</v>
      </c>
      <c r="G25" s="8">
        <f t="shared" si="9"/>
        <v>60</v>
      </c>
      <c r="H25" s="8">
        <f t="shared" si="10"/>
        <v>65</v>
      </c>
      <c r="I25" s="25">
        <f t="shared" si="11"/>
        <v>190</v>
      </c>
      <c r="J25" s="8">
        <f t="shared" si="12"/>
        <v>4</v>
      </c>
      <c r="M25" s="58">
        <f t="shared" si="13"/>
        <v>0</v>
      </c>
      <c r="U25" s="9">
        <v>4</v>
      </c>
      <c r="V25" s="8">
        <v>60</v>
      </c>
      <c r="W25" s="8">
        <v>29</v>
      </c>
      <c r="X25" s="7">
        <v>22</v>
      </c>
    </row>
    <row r="26" spans="1:28" x14ac:dyDescent="0.3">
      <c r="A26" s="8">
        <v>5</v>
      </c>
      <c r="B26" s="23">
        <v>308</v>
      </c>
      <c r="C26" s="8" t="s">
        <v>87</v>
      </c>
      <c r="D26" s="8" t="s">
        <v>35</v>
      </c>
      <c r="F26" s="8">
        <f t="shared" si="8"/>
        <v>58</v>
      </c>
      <c r="G26" s="8">
        <f t="shared" si="9"/>
        <v>56</v>
      </c>
      <c r="H26" s="8">
        <f t="shared" si="10"/>
        <v>58</v>
      </c>
      <c r="I26" s="25">
        <f t="shared" si="11"/>
        <v>172</v>
      </c>
      <c r="J26" s="8">
        <f t="shared" si="12"/>
        <v>5</v>
      </c>
      <c r="M26" s="58">
        <f t="shared" si="13"/>
        <v>0</v>
      </c>
      <c r="U26" s="9">
        <v>5</v>
      </c>
      <c r="V26" s="8">
        <v>56</v>
      </c>
      <c r="W26" s="8">
        <v>30</v>
      </c>
      <c r="X26" s="7">
        <v>21</v>
      </c>
    </row>
    <row r="27" spans="1:28" x14ac:dyDescent="0.3">
      <c r="A27" s="8">
        <v>6</v>
      </c>
      <c r="B27" s="23">
        <v>315</v>
      </c>
      <c r="C27" s="8" t="s">
        <v>135</v>
      </c>
      <c r="D27" s="8" t="s">
        <v>52</v>
      </c>
      <c r="F27" s="8">
        <f t="shared" si="8"/>
        <v>53</v>
      </c>
      <c r="G27" s="8">
        <f t="shared" si="9"/>
        <v>53</v>
      </c>
      <c r="H27" s="8">
        <f t="shared" si="10"/>
        <v>47</v>
      </c>
      <c r="I27" s="25">
        <f t="shared" si="11"/>
        <v>153</v>
      </c>
      <c r="J27" s="8">
        <f t="shared" si="12"/>
        <v>6</v>
      </c>
      <c r="M27" s="58">
        <f t="shared" si="13"/>
        <v>0</v>
      </c>
      <c r="U27" s="9">
        <v>6</v>
      </c>
      <c r="V27" s="8">
        <v>53</v>
      </c>
      <c r="W27" s="8">
        <v>31</v>
      </c>
      <c r="X27" s="7">
        <v>20</v>
      </c>
    </row>
    <row r="28" spans="1:28" x14ac:dyDescent="0.3">
      <c r="A28" s="8">
        <v>7</v>
      </c>
      <c r="B28" s="23">
        <v>314</v>
      </c>
      <c r="C28" s="8" t="s">
        <v>89</v>
      </c>
      <c r="D28" s="8" t="s">
        <v>35</v>
      </c>
      <c r="F28" s="8">
        <f t="shared" si="8"/>
        <v>47</v>
      </c>
      <c r="G28" s="8">
        <f t="shared" si="9"/>
        <v>50</v>
      </c>
      <c r="H28" s="8">
        <f t="shared" si="10"/>
        <v>43</v>
      </c>
      <c r="I28" s="25">
        <f t="shared" si="11"/>
        <v>140</v>
      </c>
      <c r="J28" s="8">
        <f t="shared" si="12"/>
        <v>7</v>
      </c>
      <c r="M28" s="58">
        <f t="shared" si="13"/>
        <v>0</v>
      </c>
      <c r="U28" s="9">
        <v>7</v>
      </c>
      <c r="V28" s="8">
        <v>50</v>
      </c>
      <c r="W28" s="8">
        <v>32</v>
      </c>
      <c r="X28" s="7">
        <v>19</v>
      </c>
    </row>
    <row r="29" spans="1:28" x14ac:dyDescent="0.3">
      <c r="A29" s="8">
        <v>8</v>
      </c>
      <c r="B29" s="23">
        <v>306</v>
      </c>
      <c r="C29" s="8" t="s">
        <v>118</v>
      </c>
      <c r="D29" s="8" t="s">
        <v>35</v>
      </c>
      <c r="F29" s="8">
        <f t="shared" si="8"/>
        <v>41</v>
      </c>
      <c r="G29" s="8">
        <f t="shared" si="9"/>
        <v>45</v>
      </c>
      <c r="H29" s="8">
        <f t="shared" si="10"/>
        <v>50</v>
      </c>
      <c r="I29" s="25">
        <f t="shared" si="11"/>
        <v>136</v>
      </c>
      <c r="J29" s="8">
        <f t="shared" si="12"/>
        <v>8</v>
      </c>
      <c r="M29" s="58">
        <f t="shared" si="13"/>
        <v>0</v>
      </c>
      <c r="U29" s="9">
        <v>8</v>
      </c>
      <c r="V29" s="8">
        <v>47</v>
      </c>
      <c r="W29" s="8">
        <v>33</v>
      </c>
      <c r="X29" s="7">
        <v>18</v>
      </c>
    </row>
    <row r="30" spans="1:28" x14ac:dyDescent="0.3">
      <c r="A30" s="8">
        <v>9</v>
      </c>
      <c r="B30" s="23">
        <v>318</v>
      </c>
      <c r="C30" s="8" t="s">
        <v>92</v>
      </c>
      <c r="D30" s="8" t="s">
        <v>35</v>
      </c>
      <c r="F30" s="8">
        <f t="shared" si="8"/>
        <v>45</v>
      </c>
      <c r="G30" s="8">
        <f t="shared" si="9"/>
        <v>47</v>
      </c>
      <c r="H30" s="8">
        <f t="shared" si="10"/>
        <v>43</v>
      </c>
      <c r="I30" s="25">
        <f t="shared" si="11"/>
        <v>135</v>
      </c>
      <c r="J30" s="8">
        <f t="shared" si="12"/>
        <v>9</v>
      </c>
      <c r="M30" s="58">
        <f t="shared" si="13"/>
        <v>0</v>
      </c>
      <c r="U30" s="9">
        <v>9</v>
      </c>
      <c r="V30" s="8">
        <v>45</v>
      </c>
      <c r="W30" s="8">
        <v>34</v>
      </c>
      <c r="X30" s="7">
        <v>17</v>
      </c>
    </row>
    <row r="31" spans="1:28" x14ac:dyDescent="0.3">
      <c r="A31" s="8">
        <v>10</v>
      </c>
      <c r="B31" s="23">
        <v>307</v>
      </c>
      <c r="C31" s="8" t="s">
        <v>132</v>
      </c>
      <c r="D31" s="8" t="s">
        <v>54</v>
      </c>
      <c r="F31" s="8">
        <f t="shared" si="8"/>
        <v>39</v>
      </c>
      <c r="G31" s="8">
        <f t="shared" si="9"/>
        <v>39</v>
      </c>
      <c r="H31" s="8">
        <f t="shared" si="10"/>
        <v>53</v>
      </c>
      <c r="I31" s="25">
        <f t="shared" si="11"/>
        <v>131</v>
      </c>
      <c r="J31" s="8">
        <f t="shared" si="12"/>
        <v>10</v>
      </c>
      <c r="M31" s="58">
        <f t="shared" si="13"/>
        <v>0</v>
      </c>
      <c r="U31" s="9">
        <v>10</v>
      </c>
      <c r="V31" s="8">
        <v>43</v>
      </c>
      <c r="W31" s="8">
        <v>35</v>
      </c>
      <c r="X31" s="7">
        <v>16</v>
      </c>
    </row>
    <row r="32" spans="1:28" x14ac:dyDescent="0.3">
      <c r="A32" s="8">
        <v>11</v>
      </c>
      <c r="B32" s="23">
        <v>317</v>
      </c>
      <c r="C32" s="8" t="s">
        <v>136</v>
      </c>
      <c r="D32" s="8" t="s">
        <v>51</v>
      </c>
      <c r="F32" s="8">
        <f t="shared" si="8"/>
        <v>50</v>
      </c>
      <c r="G32" s="8">
        <f t="shared" si="9"/>
        <v>41</v>
      </c>
      <c r="H32" s="8">
        <f t="shared" si="10"/>
        <v>39</v>
      </c>
      <c r="I32" s="25">
        <f t="shared" si="11"/>
        <v>130</v>
      </c>
      <c r="J32" s="8">
        <f t="shared" si="12"/>
        <v>11</v>
      </c>
      <c r="M32" s="58">
        <f t="shared" si="13"/>
        <v>0</v>
      </c>
      <c r="U32" s="9">
        <v>11</v>
      </c>
      <c r="V32" s="8">
        <v>41</v>
      </c>
      <c r="W32" s="8">
        <v>36</v>
      </c>
      <c r="X32" s="7">
        <v>15</v>
      </c>
    </row>
    <row r="33" spans="1:24" x14ac:dyDescent="0.3">
      <c r="A33" s="8">
        <v>12</v>
      </c>
      <c r="B33" s="23">
        <v>316</v>
      </c>
      <c r="C33" s="8" t="s">
        <v>91</v>
      </c>
      <c r="D33" s="8" t="s">
        <v>35</v>
      </c>
      <c r="F33" s="8">
        <f t="shared" si="8"/>
        <v>43</v>
      </c>
      <c r="G33" s="8">
        <f t="shared" si="9"/>
        <v>43</v>
      </c>
      <c r="H33" s="8">
        <f t="shared" si="10"/>
        <v>38</v>
      </c>
      <c r="I33" s="25">
        <f t="shared" si="11"/>
        <v>124</v>
      </c>
      <c r="J33" s="8">
        <f t="shared" si="12"/>
        <v>12</v>
      </c>
      <c r="M33" s="58">
        <f t="shared" si="13"/>
        <v>0</v>
      </c>
      <c r="U33" s="9">
        <v>12</v>
      </c>
      <c r="V33" s="8">
        <v>39</v>
      </c>
      <c r="W33" s="8">
        <v>37</v>
      </c>
      <c r="X33" s="7">
        <v>14</v>
      </c>
    </row>
    <row r="34" spans="1:24" x14ac:dyDescent="0.3">
      <c r="A34" s="8">
        <v>13</v>
      </c>
      <c r="B34" s="23">
        <v>313</v>
      </c>
      <c r="C34" s="8" t="s">
        <v>88</v>
      </c>
      <c r="D34" s="8" t="s">
        <v>134</v>
      </c>
      <c r="F34" s="8">
        <f t="shared" si="8"/>
        <v>38</v>
      </c>
      <c r="G34" s="8">
        <f t="shared" si="9"/>
        <v>38</v>
      </c>
      <c r="H34" s="8">
        <f t="shared" si="10"/>
        <v>43</v>
      </c>
      <c r="I34" s="25">
        <f t="shared" si="11"/>
        <v>119</v>
      </c>
      <c r="J34" s="8">
        <f t="shared" si="12"/>
        <v>13</v>
      </c>
      <c r="M34" s="58">
        <f t="shared" si="13"/>
        <v>0</v>
      </c>
      <c r="U34" s="9">
        <v>13</v>
      </c>
      <c r="V34" s="8">
        <v>38</v>
      </c>
      <c r="W34" s="8">
        <v>38</v>
      </c>
      <c r="X34" s="7">
        <v>13</v>
      </c>
    </row>
    <row r="35" spans="1:24" x14ac:dyDescent="0.3">
      <c r="I35" s="25"/>
      <c r="M35" s="12"/>
      <c r="U35" s="9">
        <v>14</v>
      </c>
      <c r="V35" s="8">
        <v>37</v>
      </c>
      <c r="W35" s="8">
        <v>39</v>
      </c>
      <c r="X35" s="7">
        <v>12</v>
      </c>
    </row>
    <row r="36" spans="1:24" x14ac:dyDescent="0.3">
      <c r="U36" s="9">
        <v>15</v>
      </c>
      <c r="V36" s="8">
        <v>36</v>
      </c>
      <c r="W36" s="8">
        <v>40</v>
      </c>
      <c r="X36" s="7">
        <v>11</v>
      </c>
    </row>
    <row r="37" spans="1:24" x14ac:dyDescent="0.3">
      <c r="U37" s="9">
        <v>16</v>
      </c>
      <c r="V37" s="8">
        <v>35</v>
      </c>
      <c r="W37" s="8">
        <v>41</v>
      </c>
      <c r="X37" s="7">
        <v>10</v>
      </c>
    </row>
    <row r="38" spans="1:24" x14ac:dyDescent="0.3">
      <c r="A38" s="10" t="s">
        <v>10</v>
      </c>
      <c r="B38" s="10"/>
      <c r="C38" s="11">
        <v>10</v>
      </c>
      <c r="D38" s="10"/>
      <c r="E38" s="10"/>
      <c r="F38" s="10"/>
      <c r="U38" s="9">
        <v>17</v>
      </c>
      <c r="V38" s="8">
        <v>34</v>
      </c>
      <c r="W38" s="8">
        <v>42</v>
      </c>
      <c r="X38" s="7">
        <v>9</v>
      </c>
    </row>
    <row r="39" spans="1:24" x14ac:dyDescent="0.3">
      <c r="G39" s="3"/>
      <c r="U39" s="9">
        <v>18</v>
      </c>
      <c r="V39" s="8">
        <v>33</v>
      </c>
      <c r="W39" s="8">
        <v>43</v>
      </c>
      <c r="X39" s="7">
        <v>8</v>
      </c>
    </row>
    <row r="40" spans="1:24" x14ac:dyDescent="0.3">
      <c r="A40" s="96" t="str">
        <f>$A$1</f>
        <v>Sub-Minor Girls 8 Years</v>
      </c>
      <c r="B40" s="96"/>
      <c r="C40" s="96"/>
      <c r="D40" s="96"/>
      <c r="E40" s="29"/>
      <c r="U40" s="9">
        <v>19</v>
      </c>
      <c r="V40" s="8">
        <v>32</v>
      </c>
      <c r="W40" s="8">
        <v>44</v>
      </c>
      <c r="X40" s="7">
        <v>7</v>
      </c>
    </row>
    <row r="41" spans="1:24" x14ac:dyDescent="0.3">
      <c r="A41" s="8" t="s">
        <v>9</v>
      </c>
      <c r="B41" s="23">
        <v>309</v>
      </c>
      <c r="C41" s="8" t="s">
        <v>133</v>
      </c>
      <c r="D41" s="8" t="s">
        <v>106</v>
      </c>
      <c r="U41" s="9">
        <v>20</v>
      </c>
      <c r="V41" s="8">
        <v>31</v>
      </c>
      <c r="W41" s="8">
        <v>45</v>
      </c>
      <c r="X41" s="7">
        <v>6</v>
      </c>
    </row>
    <row r="42" spans="1:24" x14ac:dyDescent="0.3">
      <c r="A42" s="8" t="s">
        <v>0</v>
      </c>
      <c r="B42" s="23">
        <v>311</v>
      </c>
      <c r="C42" s="8" t="s">
        <v>117</v>
      </c>
      <c r="D42" s="8" t="s">
        <v>52</v>
      </c>
      <c r="U42" s="9">
        <v>21</v>
      </c>
      <c r="V42" s="8">
        <v>30</v>
      </c>
      <c r="W42" s="8">
        <v>46</v>
      </c>
      <c r="X42" s="7">
        <v>5</v>
      </c>
    </row>
    <row r="43" spans="1:24" x14ac:dyDescent="0.3">
      <c r="A43" s="8" t="s">
        <v>1</v>
      </c>
      <c r="B43" s="23">
        <v>312</v>
      </c>
      <c r="C43" s="8" t="s">
        <v>75</v>
      </c>
      <c r="D43" s="8" t="s">
        <v>35</v>
      </c>
      <c r="U43" s="9">
        <v>22</v>
      </c>
      <c r="V43" s="8">
        <v>29</v>
      </c>
      <c r="W43" s="8">
        <v>47</v>
      </c>
      <c r="X43" s="7">
        <v>4</v>
      </c>
    </row>
    <row r="44" spans="1:24" x14ac:dyDescent="0.3">
      <c r="A44" s="8" t="s">
        <v>8</v>
      </c>
      <c r="B44" s="23">
        <v>310</v>
      </c>
      <c r="C44" s="8" t="s">
        <v>76</v>
      </c>
      <c r="D44" s="8" t="s">
        <v>35</v>
      </c>
      <c r="U44" s="9">
        <v>23</v>
      </c>
      <c r="V44" s="8">
        <v>28</v>
      </c>
      <c r="W44" s="8">
        <v>48</v>
      </c>
      <c r="X44" s="7">
        <v>3</v>
      </c>
    </row>
    <row r="45" spans="1:24" x14ac:dyDescent="0.3">
      <c r="A45" s="8" t="s">
        <v>7</v>
      </c>
      <c r="B45" s="23">
        <v>308</v>
      </c>
      <c r="C45" s="8" t="s">
        <v>87</v>
      </c>
      <c r="D45" s="8" t="s">
        <v>35</v>
      </c>
      <c r="U45" s="9">
        <v>24</v>
      </c>
      <c r="V45" s="8">
        <v>27</v>
      </c>
      <c r="W45" s="8">
        <v>49</v>
      </c>
      <c r="X45" s="7">
        <v>2</v>
      </c>
    </row>
    <row r="46" spans="1:24" ht="15" thickBot="1" x14ac:dyDescent="0.35">
      <c r="A46" s="8" t="s">
        <v>6</v>
      </c>
      <c r="B46" s="23">
        <v>315</v>
      </c>
      <c r="C46" s="8" t="s">
        <v>135</v>
      </c>
      <c r="D46" s="8" t="s">
        <v>52</v>
      </c>
      <c r="U46" s="6">
        <v>25</v>
      </c>
      <c r="V46" s="5">
        <v>26</v>
      </c>
      <c r="W46" s="5">
        <v>50</v>
      </c>
      <c r="X46" s="4">
        <v>1</v>
      </c>
    </row>
    <row r="47" spans="1:24" x14ac:dyDescent="0.3">
      <c r="A47" s="8" t="s">
        <v>5</v>
      </c>
      <c r="B47" s="23">
        <v>314</v>
      </c>
      <c r="C47" s="8" t="s">
        <v>89</v>
      </c>
      <c r="D47" s="8" t="s">
        <v>35</v>
      </c>
    </row>
    <row r="48" spans="1:24" x14ac:dyDescent="0.3">
      <c r="A48" s="8" t="s">
        <v>4</v>
      </c>
      <c r="B48" s="23">
        <v>306</v>
      </c>
      <c r="C48" s="8" t="s">
        <v>118</v>
      </c>
      <c r="D48" s="8" t="s">
        <v>35</v>
      </c>
    </row>
    <row r="49" spans="1:17" x14ac:dyDescent="0.3">
      <c r="A49" s="8" t="s">
        <v>38</v>
      </c>
      <c r="B49" s="23">
        <v>318</v>
      </c>
      <c r="C49" s="8" t="s">
        <v>92</v>
      </c>
      <c r="D49" s="8" t="s">
        <v>35</v>
      </c>
    </row>
    <row r="50" spans="1:17" x14ac:dyDescent="0.3">
      <c r="A50" s="8" t="s">
        <v>39</v>
      </c>
      <c r="B50" s="23">
        <v>307</v>
      </c>
      <c r="C50" s="8" t="s">
        <v>132</v>
      </c>
      <c r="D50" s="8" t="s">
        <v>54</v>
      </c>
    </row>
    <row r="51" spans="1:17" x14ac:dyDescent="0.3">
      <c r="A51" s="8" t="s">
        <v>44</v>
      </c>
      <c r="B51" s="23">
        <v>317</v>
      </c>
      <c r="C51" s="8" t="s">
        <v>136</v>
      </c>
      <c r="D51" s="8" t="s">
        <v>51</v>
      </c>
    </row>
    <row r="52" spans="1:17" x14ac:dyDescent="0.3">
      <c r="A52" s="8" t="s">
        <v>45</v>
      </c>
      <c r="B52" s="23">
        <v>316</v>
      </c>
      <c r="C52" s="8" t="s">
        <v>91</v>
      </c>
      <c r="D52" s="8" t="s">
        <v>35</v>
      </c>
    </row>
    <row r="53" spans="1:17" x14ac:dyDescent="0.3">
      <c r="A53" s="8" t="s">
        <v>46</v>
      </c>
      <c r="B53" s="23">
        <v>313</v>
      </c>
      <c r="C53" s="8" t="s">
        <v>88</v>
      </c>
      <c r="D53" s="8" t="s">
        <v>134</v>
      </c>
    </row>
    <row r="54" spans="1:17" x14ac:dyDescent="0.3">
      <c r="P54"/>
    </row>
    <row r="55" spans="1:17" x14ac:dyDescent="0.3">
      <c r="A55" s="24" t="s">
        <v>3</v>
      </c>
      <c r="B55" s="2"/>
      <c r="C55" s="2"/>
      <c r="D55" s="2"/>
      <c r="E55" s="2"/>
      <c r="N55"/>
      <c r="O55" s="32"/>
      <c r="P55"/>
    </row>
    <row r="56" spans="1:17" x14ac:dyDescent="0.3">
      <c r="A56" s="1" t="s">
        <v>2</v>
      </c>
      <c r="B56" s="2"/>
      <c r="C56" s="2"/>
      <c r="D56" s="2"/>
      <c r="E56" s="2"/>
      <c r="N56"/>
      <c r="O56" s="33"/>
      <c r="P56"/>
    </row>
    <row r="57" spans="1:17" ht="18" x14ac:dyDescent="0.35">
      <c r="A57" s="97" t="str">
        <f>$A$1</f>
        <v>Sub-Minor Girls 8 Years</v>
      </c>
      <c r="B57" s="97"/>
      <c r="C57" s="97"/>
      <c r="D57" s="97"/>
      <c r="E57" s="97"/>
      <c r="F57" s="97"/>
      <c r="N57"/>
      <c r="O57" s="31"/>
    </row>
    <row r="58" spans="1:17" ht="18" x14ac:dyDescent="0.35">
      <c r="A58" s="43" t="s">
        <v>48</v>
      </c>
      <c r="B58" s="42"/>
      <c r="C58" s="42"/>
      <c r="D58" s="42"/>
      <c r="E58" s="42"/>
      <c r="F58" s="42"/>
      <c r="P58"/>
    </row>
    <row r="59" spans="1:17" ht="18" x14ac:dyDescent="0.35">
      <c r="A59" s="42" t="s">
        <v>41</v>
      </c>
      <c r="B59" s="42"/>
      <c r="C59" s="42"/>
      <c r="D59" s="42"/>
      <c r="E59" s="42"/>
      <c r="F59" s="42"/>
    </row>
    <row r="60" spans="1:17" ht="18" x14ac:dyDescent="0.35">
      <c r="A60" s="42"/>
      <c r="B60" s="63">
        <v>313</v>
      </c>
      <c r="C60" s="42" t="s">
        <v>88</v>
      </c>
      <c r="D60" s="42" t="s">
        <v>134</v>
      </c>
      <c r="E60" s="42"/>
      <c r="F60" s="42"/>
    </row>
    <row r="61" spans="1:17" ht="18" x14ac:dyDescent="0.35">
      <c r="A61" s="42"/>
      <c r="B61" s="63">
        <v>316</v>
      </c>
      <c r="C61" s="42" t="s">
        <v>91</v>
      </c>
      <c r="D61" s="42" t="s">
        <v>35</v>
      </c>
      <c r="E61" s="42"/>
      <c r="F61" s="42"/>
      <c r="Q61"/>
    </row>
    <row r="62" spans="1:17" ht="18" x14ac:dyDescent="0.35">
      <c r="A62" s="42"/>
      <c r="B62" s="63">
        <v>317</v>
      </c>
      <c r="C62" s="42" t="s">
        <v>136</v>
      </c>
      <c r="D62" s="42" t="s">
        <v>51</v>
      </c>
      <c r="E62" s="42"/>
      <c r="F62" s="42"/>
      <c r="J62" s="23"/>
      <c r="Q62"/>
    </row>
    <row r="63" spans="1:17" ht="18" x14ac:dyDescent="0.35">
      <c r="A63" s="42"/>
      <c r="B63" s="42"/>
      <c r="C63" s="42"/>
      <c r="D63" s="42"/>
      <c r="E63" s="42"/>
      <c r="F63" s="42"/>
      <c r="J63" s="23"/>
      <c r="Q63"/>
    </row>
    <row r="64" spans="1:17" ht="18" x14ac:dyDescent="0.35">
      <c r="A64" s="42" t="s">
        <v>39</v>
      </c>
      <c r="B64" s="63">
        <v>307</v>
      </c>
      <c r="C64" s="42" t="s">
        <v>132</v>
      </c>
      <c r="D64" s="42" t="s">
        <v>54</v>
      </c>
      <c r="E64" s="42"/>
      <c r="F64" s="42"/>
      <c r="J64" s="23"/>
    </row>
    <row r="65" spans="1:16" ht="18" x14ac:dyDescent="0.35">
      <c r="A65" s="42" t="s">
        <v>38</v>
      </c>
      <c r="B65" s="63">
        <v>318</v>
      </c>
      <c r="C65" s="42" t="s">
        <v>92</v>
      </c>
      <c r="D65" s="42" t="s">
        <v>35</v>
      </c>
      <c r="E65" s="42"/>
      <c r="F65" s="42"/>
      <c r="J65" s="23"/>
      <c r="P65"/>
    </row>
    <row r="66" spans="1:16" ht="18" x14ac:dyDescent="0.35">
      <c r="A66" s="42" t="s">
        <v>4</v>
      </c>
      <c r="B66" s="63">
        <v>306</v>
      </c>
      <c r="C66" s="42" t="s">
        <v>118</v>
      </c>
      <c r="D66" s="42" t="s">
        <v>35</v>
      </c>
      <c r="E66" s="42"/>
      <c r="F66" s="42"/>
      <c r="J66" s="23"/>
      <c r="P66"/>
    </row>
    <row r="67" spans="1:16" ht="18" x14ac:dyDescent="0.35">
      <c r="A67" s="42" t="s">
        <v>5</v>
      </c>
      <c r="B67" s="63">
        <v>314</v>
      </c>
      <c r="C67" s="42" t="s">
        <v>89</v>
      </c>
      <c r="D67" s="42" t="s">
        <v>35</v>
      </c>
      <c r="E67" s="42"/>
      <c r="F67" s="42"/>
      <c r="J67" s="23"/>
      <c r="P67"/>
    </row>
    <row r="68" spans="1:16" ht="18" x14ac:dyDescent="0.35">
      <c r="A68" s="42" t="s">
        <v>6</v>
      </c>
      <c r="B68" s="63">
        <v>315</v>
      </c>
      <c r="C68" s="42" t="s">
        <v>135</v>
      </c>
      <c r="D68" s="42" t="s">
        <v>52</v>
      </c>
      <c r="E68" s="42"/>
      <c r="F68" s="42"/>
      <c r="J68" s="23"/>
      <c r="P68"/>
    </row>
    <row r="69" spans="1:16" ht="18" x14ac:dyDescent="0.35">
      <c r="A69" s="42" t="s">
        <v>7</v>
      </c>
      <c r="B69" s="63">
        <v>308</v>
      </c>
      <c r="C69" s="42" t="s">
        <v>87</v>
      </c>
      <c r="D69" s="42" t="s">
        <v>35</v>
      </c>
      <c r="E69" s="42"/>
      <c r="F69" s="43"/>
      <c r="J69" s="23"/>
      <c r="P69"/>
    </row>
    <row r="70" spans="1:16" ht="18" x14ac:dyDescent="0.35">
      <c r="A70" s="42" t="s">
        <v>8</v>
      </c>
      <c r="B70" s="63">
        <v>310</v>
      </c>
      <c r="C70" s="42" t="s">
        <v>76</v>
      </c>
      <c r="D70" s="42" t="s">
        <v>35</v>
      </c>
      <c r="E70" s="42"/>
      <c r="F70" s="43"/>
      <c r="J70" s="23"/>
      <c r="P70"/>
    </row>
    <row r="71" spans="1:16" ht="18" x14ac:dyDescent="0.35">
      <c r="A71" s="42" t="s">
        <v>1</v>
      </c>
      <c r="B71" s="63">
        <v>312</v>
      </c>
      <c r="C71" s="42" t="s">
        <v>75</v>
      </c>
      <c r="D71" s="42" t="s">
        <v>35</v>
      </c>
      <c r="E71" s="42"/>
      <c r="F71" s="43"/>
      <c r="J71" s="23"/>
      <c r="O71" s="32"/>
    </row>
    <row r="72" spans="1:16" ht="18" x14ac:dyDescent="0.35">
      <c r="A72" s="42" t="s">
        <v>0</v>
      </c>
      <c r="B72" s="63">
        <v>311</v>
      </c>
      <c r="C72" s="42" t="s">
        <v>117</v>
      </c>
      <c r="D72" s="42" t="s">
        <v>52</v>
      </c>
      <c r="E72" s="42"/>
      <c r="F72" s="43"/>
      <c r="H72" s="20"/>
      <c r="I72" s="21"/>
      <c r="K72" s="23"/>
      <c r="L72" s="23"/>
    </row>
    <row r="73" spans="1:16" ht="18" x14ac:dyDescent="0.35">
      <c r="A73" s="42"/>
      <c r="B73" s="55"/>
      <c r="C73" s="56"/>
      <c r="D73" s="56"/>
      <c r="E73" s="56"/>
      <c r="F73" s="42"/>
      <c r="H73" s="20"/>
      <c r="I73" s="21"/>
      <c r="J73" s="21"/>
    </row>
    <row r="74" spans="1:16" ht="18" x14ac:dyDescent="0.35">
      <c r="A74" s="43" t="s">
        <v>131</v>
      </c>
      <c r="B74" s="42"/>
      <c r="C74" s="42"/>
      <c r="D74" s="42"/>
      <c r="E74" s="42"/>
      <c r="F74" s="42"/>
      <c r="H74" s="20"/>
      <c r="I74" s="21"/>
      <c r="J74" s="21"/>
    </row>
    <row r="75" spans="1:16" ht="18" x14ac:dyDescent="0.35">
      <c r="A75" s="42" t="s">
        <v>9</v>
      </c>
      <c r="B75" s="63">
        <v>309</v>
      </c>
      <c r="C75" s="42" t="s">
        <v>133</v>
      </c>
      <c r="D75" s="42" t="s">
        <v>106</v>
      </c>
      <c r="E75" s="42"/>
      <c r="F75" s="43"/>
      <c r="H75" s="20"/>
      <c r="I75" s="21"/>
      <c r="J75" s="21"/>
    </row>
    <row r="76" spans="1:16" ht="18" x14ac:dyDescent="0.35">
      <c r="A76" s="42"/>
      <c r="B76" s="42"/>
      <c r="C76" s="42"/>
      <c r="D76" s="42"/>
      <c r="E76" s="42"/>
      <c r="F76" s="42"/>
      <c r="G76"/>
      <c r="H76" s="20"/>
      <c r="I76" s="21"/>
      <c r="J76" s="21"/>
    </row>
    <row r="77" spans="1:16" ht="18" x14ac:dyDescent="0.35">
      <c r="A77" s="43" t="s">
        <v>49</v>
      </c>
      <c r="B77" s="42"/>
      <c r="C77" s="42"/>
      <c r="D77" s="42"/>
      <c r="E77" s="42"/>
      <c r="F77" s="42"/>
      <c r="H77" s="20"/>
      <c r="I77" s="21"/>
      <c r="J77" s="21"/>
    </row>
    <row r="78" spans="1:16" ht="18" x14ac:dyDescent="0.35">
      <c r="A78" s="42"/>
      <c r="B78" s="42" t="s">
        <v>207</v>
      </c>
      <c r="C78" s="42"/>
      <c r="D78" s="42"/>
      <c r="E78" s="42"/>
      <c r="F78" s="42"/>
    </row>
    <row r="79" spans="1:16" ht="18" x14ac:dyDescent="0.35">
      <c r="A79" s="42"/>
      <c r="B79" s="42" t="s">
        <v>208</v>
      </c>
      <c r="C79" s="42"/>
      <c r="D79" s="42"/>
      <c r="E79" s="42"/>
      <c r="F79" s="42"/>
    </row>
    <row r="80" spans="1:16" ht="18" x14ac:dyDescent="0.35">
      <c r="A80" s="42"/>
      <c r="B80" s="42" t="s">
        <v>209</v>
      </c>
      <c r="C80" s="42"/>
      <c r="D80" s="42"/>
      <c r="E80" s="42"/>
      <c r="F80" s="42"/>
    </row>
    <row r="81" spans="1:6" ht="18" x14ac:dyDescent="0.35">
      <c r="A81" s="42"/>
      <c r="B81" s="42"/>
      <c r="C81" s="42"/>
      <c r="D81" s="42"/>
      <c r="E81" s="42"/>
      <c r="F81" s="42"/>
    </row>
    <row r="82" spans="1:6" ht="18" x14ac:dyDescent="0.35">
      <c r="B82" s="42"/>
      <c r="C82" s="42"/>
      <c r="D82" s="42"/>
    </row>
  </sheetData>
  <autoFilter ref="B21:J21" xr:uid="{4EAE51E5-81A7-44F7-A91E-64BAD6C6D868}">
    <sortState xmlns:xlrd2="http://schemas.microsoft.com/office/spreadsheetml/2017/richdata2" ref="B22:J34">
      <sortCondition ref="J21"/>
    </sortState>
  </autoFilter>
  <sortState xmlns:xlrd2="http://schemas.microsoft.com/office/spreadsheetml/2017/richdata2" ref="I62:M72">
    <sortCondition descending="1" ref="I62:I72"/>
  </sortState>
  <mergeCells count="11">
    <mergeCell ref="F2:K2"/>
    <mergeCell ref="M2:R2"/>
    <mergeCell ref="T2:Y2"/>
    <mergeCell ref="F3:K3"/>
    <mergeCell ref="M3:R3"/>
    <mergeCell ref="T3:Y3"/>
    <mergeCell ref="AA3:AB3"/>
    <mergeCell ref="A20:C20"/>
    <mergeCell ref="U20:X20"/>
    <mergeCell ref="A40:D40"/>
    <mergeCell ref="A57:F57"/>
  </mergeCells>
  <conditionalFormatting sqref="I5:J17">
    <cfRule type="duplicateValues" dxfId="19" priority="5"/>
  </conditionalFormatting>
  <conditionalFormatting sqref="I22:J34">
    <cfRule type="duplicateValues" dxfId="18" priority="10"/>
  </conditionalFormatting>
  <conditionalFormatting sqref="P5:Q17">
    <cfRule type="duplicateValues" dxfId="17" priority="7"/>
  </conditionalFormatting>
  <conditionalFormatting sqref="W5:X17">
    <cfRule type="duplicateValues" dxfId="16" priority="9"/>
  </conditionalFormatting>
  <printOptions gridLines="1"/>
  <pageMargins left="0.25" right="0.25" top="0.75" bottom="0.75" header="0.3" footer="0.3"/>
  <pageSetup paperSize="9" scale="50" orientation="landscape" r:id="rId1"/>
  <headerFooter alignWithMargins="0">
    <oddHeader>&amp;C2022 WA STATE SOLO CHAMPIONSHIP</oddHeader>
  </headerFooter>
  <colBreaks count="2" manualBreakCount="2">
    <brk id="12" max="1048575" man="1"/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DEF8A-43A1-495D-BF3E-5584F82EB532}">
  <sheetPr>
    <tabColor theme="7" tint="0.79998168889431442"/>
    <pageSetUpPr fitToPage="1"/>
  </sheetPr>
  <dimension ref="A1:AB93"/>
  <sheetViews>
    <sheetView zoomScale="80" zoomScaleNormal="80" workbookViewId="0">
      <pane xSplit="4" ySplit="4" topLeftCell="E81" activePane="bottomRight" state="frozen"/>
      <selection activeCell="T6" sqref="T6"/>
      <selection pane="topRight" activeCell="T6" sqref="T6"/>
      <selection pane="bottomLeft" activeCell="T6" sqref="T6"/>
      <selection pane="bottomRight" activeCell="B89" sqref="B89:D91"/>
    </sheetView>
  </sheetViews>
  <sheetFormatPr defaultColWidth="9.109375" defaultRowHeight="14.4" outlineLevelCol="1" x14ac:dyDescent="0.3"/>
  <cols>
    <col min="1" max="1" width="5.88671875" style="8" customWidth="1"/>
    <col min="2" max="2" width="5.44140625" style="8" bestFit="1" customWidth="1"/>
    <col min="3" max="3" width="21.6640625" style="8" customWidth="1" outlineLevel="1"/>
    <col min="4" max="4" width="19.88671875" style="8" customWidth="1" outlineLevel="1"/>
    <col min="5" max="5" width="2.5546875" style="8" customWidth="1"/>
    <col min="6" max="6" width="11.109375" style="8" customWidth="1" outlineLevel="1"/>
    <col min="7" max="7" width="10.44140625" style="8" customWidth="1" outlineLevel="1"/>
    <col min="8" max="8" width="12.109375" style="8" customWidth="1" outlineLevel="1"/>
    <col min="9" max="9" width="7.109375" style="8" customWidth="1" outlineLevel="1"/>
    <col min="10" max="10" width="8.33203125" style="8" customWidth="1" outlineLevel="1"/>
    <col min="11" max="11" width="9" style="8" customWidth="1" outlineLevel="1"/>
    <col min="12" max="12" width="2.6640625" style="8" customWidth="1"/>
    <col min="13" max="13" width="11.109375" style="8" customWidth="1" outlineLevel="1"/>
    <col min="14" max="14" width="10.44140625" style="8" customWidth="1" outlineLevel="1"/>
    <col min="15" max="15" width="10.5546875" style="8" customWidth="1" outlineLevel="1"/>
    <col min="16" max="16" width="6" style="8" customWidth="1" outlineLevel="1"/>
    <col min="17" max="17" width="8.33203125" style="8" customWidth="1" outlineLevel="1"/>
    <col min="18" max="18" width="9" style="8" customWidth="1" outlineLevel="1"/>
    <col min="19" max="19" width="2.5546875" style="8" customWidth="1"/>
    <col min="20" max="20" width="11.109375" style="8" customWidth="1" outlineLevel="1"/>
    <col min="21" max="21" width="10.44140625" style="8" customWidth="1" outlineLevel="1"/>
    <col min="22" max="22" width="10.5546875" style="8" customWidth="1" outlineLevel="1"/>
    <col min="23" max="23" width="6" style="8" customWidth="1" outlineLevel="1"/>
    <col min="24" max="24" width="8.33203125" style="8" customWidth="1" outlineLevel="1"/>
    <col min="25" max="25" width="9" style="8" customWidth="1" outlineLevel="1"/>
    <col min="26" max="26" width="2.5546875" style="8" customWidth="1"/>
    <col min="27" max="28" width="5.88671875" style="8" bestFit="1" customWidth="1"/>
    <col min="29" max="16384" width="9.109375" style="8"/>
  </cols>
  <sheetData>
    <row r="1" spans="1:28" ht="16.2" thickBot="1" x14ac:dyDescent="0.35">
      <c r="A1" s="60" t="s">
        <v>184</v>
      </c>
      <c r="B1" s="1"/>
      <c r="C1" s="1"/>
      <c r="E1" s="1"/>
      <c r="F1" s="1"/>
      <c r="H1" s="1"/>
      <c r="M1" s="1"/>
      <c r="O1" s="1"/>
      <c r="T1" s="1"/>
      <c r="V1" s="1"/>
    </row>
    <row r="2" spans="1:28" ht="15" thickBot="1" x14ac:dyDescent="0.35">
      <c r="A2" s="1"/>
      <c r="F2" s="98" t="str">
        <f>VLOOKUP(F3,Judges!$B$5:$C$7,2, FALSE)</f>
        <v>Clare McNeill-Arnall ADCRG</v>
      </c>
      <c r="G2" s="99"/>
      <c r="H2" s="99"/>
      <c r="I2" s="99"/>
      <c r="J2" s="99"/>
      <c r="K2" s="100"/>
      <c r="M2" s="98" t="str">
        <f>VLOOKUP(M3,Judges!$B$5:$C$7,2, FALSE)</f>
        <v>Chris Carswell ADCRG</v>
      </c>
      <c r="N2" s="99"/>
      <c r="O2" s="99"/>
      <c r="P2" s="99"/>
      <c r="Q2" s="99"/>
      <c r="R2" s="100"/>
      <c r="T2" s="98" t="str">
        <f>VLOOKUP(T3,Judges!$B$5:$C$7,2, FALSE)</f>
        <v>Helan Green ADCRG</v>
      </c>
      <c r="U2" s="99"/>
      <c r="V2" s="99"/>
      <c r="W2" s="99"/>
      <c r="X2" s="99"/>
      <c r="Y2" s="100"/>
    </row>
    <row r="3" spans="1:28" s="1" customFormat="1" x14ac:dyDescent="0.3">
      <c r="A3" s="27"/>
      <c r="B3" s="27" t="s">
        <v>20</v>
      </c>
      <c r="C3" s="27" t="s">
        <v>33</v>
      </c>
      <c r="D3" s="27" t="s">
        <v>18</v>
      </c>
      <c r="F3" s="90" t="s">
        <v>17</v>
      </c>
      <c r="G3" s="101"/>
      <c r="H3" s="101"/>
      <c r="I3" s="101"/>
      <c r="J3" s="101"/>
      <c r="K3" s="91"/>
      <c r="M3" s="90" t="s">
        <v>16</v>
      </c>
      <c r="N3" s="101"/>
      <c r="O3" s="101"/>
      <c r="P3" s="101"/>
      <c r="Q3" s="101"/>
      <c r="R3" s="91"/>
      <c r="T3" s="90" t="s">
        <v>15</v>
      </c>
      <c r="U3" s="101"/>
      <c r="V3" s="101"/>
      <c r="W3" s="101"/>
      <c r="X3" s="101"/>
      <c r="Y3" s="91"/>
      <c r="AA3" s="90" t="s">
        <v>14</v>
      </c>
      <c r="AB3" s="91"/>
    </row>
    <row r="4" spans="1:28" s="1" customFormat="1" x14ac:dyDescent="0.3">
      <c r="A4" s="27"/>
      <c r="B4" s="27"/>
      <c r="C4" s="27"/>
      <c r="D4" s="27"/>
      <c r="F4" s="28" t="s">
        <v>28</v>
      </c>
      <c r="G4" s="29" t="s">
        <v>27</v>
      </c>
      <c r="H4" s="29" t="s">
        <v>26</v>
      </c>
      <c r="I4" s="29" t="s">
        <v>14</v>
      </c>
      <c r="J4" s="29" t="s">
        <v>32</v>
      </c>
      <c r="K4" s="30" t="s">
        <v>31</v>
      </c>
      <c r="M4" s="28" t="s">
        <v>28</v>
      </c>
      <c r="N4" s="29" t="s">
        <v>27</v>
      </c>
      <c r="O4" s="29" t="s">
        <v>26</v>
      </c>
      <c r="P4" s="29" t="s">
        <v>14</v>
      </c>
      <c r="Q4" s="29" t="s">
        <v>30</v>
      </c>
      <c r="R4" s="30" t="s">
        <v>29</v>
      </c>
      <c r="T4" s="28" t="s">
        <v>28</v>
      </c>
      <c r="U4" s="29" t="s">
        <v>27</v>
      </c>
      <c r="V4" s="29" t="s">
        <v>26</v>
      </c>
      <c r="W4" s="29" t="s">
        <v>14</v>
      </c>
      <c r="X4" s="29" t="s">
        <v>25</v>
      </c>
      <c r="Y4" s="30" t="s">
        <v>24</v>
      </c>
      <c r="AA4" s="28" t="s">
        <v>23</v>
      </c>
      <c r="AB4" s="30" t="s">
        <v>12</v>
      </c>
    </row>
    <row r="5" spans="1:28" x14ac:dyDescent="0.3">
      <c r="B5" s="23">
        <v>214</v>
      </c>
      <c r="C5" s="8" t="s">
        <v>113</v>
      </c>
      <c r="D5" s="8" t="s">
        <v>54</v>
      </c>
      <c r="F5" s="9">
        <v>72.5</v>
      </c>
      <c r="G5" s="8">
        <v>75</v>
      </c>
      <c r="H5" s="8">
        <v>68.5</v>
      </c>
      <c r="I5" s="25">
        <f>SUM(F5:H5)</f>
        <v>216</v>
      </c>
      <c r="J5" s="8">
        <f t="shared" ref="J5:J20" si="0">RANK(I5,$I$5:$I$20)</f>
        <v>9</v>
      </c>
      <c r="K5" s="7">
        <f>VLOOKUP(J5,'Points System'!$A$3:$B$53,2,FALSE)</f>
        <v>45</v>
      </c>
      <c r="M5" s="9">
        <v>80</v>
      </c>
      <c r="N5" s="8">
        <v>82.5</v>
      </c>
      <c r="O5" s="8">
        <v>76.5</v>
      </c>
      <c r="P5" s="25">
        <f>SUM(M5:O5)</f>
        <v>239</v>
      </c>
      <c r="Q5" s="8">
        <f t="shared" ref="Q5:Q20" si="1">RANK(P5,$P$5:$P$20)</f>
        <v>4</v>
      </c>
      <c r="R5" s="7">
        <f>VLOOKUP(Q5,'Points System'!$A$3:$B$53,2,FALSE)</f>
        <v>60</v>
      </c>
      <c r="T5" s="9">
        <v>86</v>
      </c>
      <c r="U5" s="8">
        <v>87</v>
      </c>
      <c r="V5" s="8">
        <v>80</v>
      </c>
      <c r="W5" s="25">
        <f>SUM(T5:V5)</f>
        <v>253</v>
      </c>
      <c r="X5" s="8">
        <f t="shared" ref="X5:X20" si="2">RANK(W5,$W$5:$W$20)</f>
        <v>8</v>
      </c>
      <c r="Y5" s="61">
        <v>46</v>
      </c>
      <c r="AA5" s="9">
        <f>K5+R5+Y5</f>
        <v>151</v>
      </c>
      <c r="AB5" s="7">
        <f t="shared" ref="AB5:AB20" si="3">RANK(AA5,$AA$5:$AA$20)</f>
        <v>7</v>
      </c>
    </row>
    <row r="6" spans="1:28" x14ac:dyDescent="0.3">
      <c r="B6" s="23">
        <v>215</v>
      </c>
      <c r="C6" s="8" t="s">
        <v>55</v>
      </c>
      <c r="D6" s="8" t="s">
        <v>52</v>
      </c>
      <c r="F6" s="9">
        <v>73.5</v>
      </c>
      <c r="G6" s="8">
        <v>76</v>
      </c>
      <c r="H6" s="8">
        <v>74</v>
      </c>
      <c r="I6" s="25">
        <f t="shared" ref="I6:I20" si="4">SUM(F6:H6)</f>
        <v>223.5</v>
      </c>
      <c r="J6" s="8">
        <f t="shared" si="0"/>
        <v>4</v>
      </c>
      <c r="K6" s="7">
        <f>VLOOKUP(J6,'Points System'!$A$3:$B$53,2,FALSE)</f>
        <v>60</v>
      </c>
      <c r="M6" s="9">
        <v>75</v>
      </c>
      <c r="N6" s="8">
        <v>76.5</v>
      </c>
      <c r="O6" s="8">
        <v>78</v>
      </c>
      <c r="P6" s="25">
        <f t="shared" ref="P6:P20" si="5">SUM(M6:O6)</f>
        <v>229.5</v>
      </c>
      <c r="Q6" s="8">
        <f t="shared" si="1"/>
        <v>10</v>
      </c>
      <c r="R6" s="7">
        <f>VLOOKUP(Q6,'Points System'!$A$3:$B$53,2,FALSE)</f>
        <v>43</v>
      </c>
      <c r="T6" s="9">
        <v>81</v>
      </c>
      <c r="U6" s="8">
        <v>85.5</v>
      </c>
      <c r="V6" s="8">
        <v>90</v>
      </c>
      <c r="W6" s="25">
        <f t="shared" ref="W6:W20" si="6">SUM(T6:V6)</f>
        <v>256.5</v>
      </c>
      <c r="X6" s="8">
        <f t="shared" si="2"/>
        <v>5</v>
      </c>
      <c r="Y6" s="7">
        <f>VLOOKUP(X6,'Points System'!$A$3:$B$53,2,FALSE)</f>
        <v>56</v>
      </c>
      <c r="AA6" s="9">
        <f t="shared" ref="AA6:AA20" si="7">K6+R6+Y6</f>
        <v>159</v>
      </c>
      <c r="AB6" s="7">
        <f t="shared" si="3"/>
        <v>5</v>
      </c>
    </row>
    <row r="7" spans="1:28" x14ac:dyDescent="0.3">
      <c r="B7" s="23">
        <v>216</v>
      </c>
      <c r="C7" s="8" t="s">
        <v>114</v>
      </c>
      <c r="D7" s="8" t="s">
        <v>51</v>
      </c>
      <c r="F7" s="9">
        <v>70</v>
      </c>
      <c r="G7" s="8">
        <v>75</v>
      </c>
      <c r="H7" s="8">
        <v>73.5</v>
      </c>
      <c r="I7" s="25">
        <f t="shared" si="4"/>
        <v>218.5</v>
      </c>
      <c r="J7" s="8">
        <f t="shared" si="0"/>
        <v>8</v>
      </c>
      <c r="K7" s="7">
        <f>VLOOKUP(J7,'Points System'!$A$3:$B$53,2,FALSE)</f>
        <v>47</v>
      </c>
      <c r="M7" s="9">
        <v>73</v>
      </c>
      <c r="N7" s="8">
        <v>77</v>
      </c>
      <c r="O7" s="8">
        <v>77.5</v>
      </c>
      <c r="P7" s="25">
        <f t="shared" si="5"/>
        <v>227.5</v>
      </c>
      <c r="Q7" s="8">
        <f t="shared" si="1"/>
        <v>12</v>
      </c>
      <c r="R7" s="61">
        <v>38.5</v>
      </c>
      <c r="T7" s="9">
        <v>80</v>
      </c>
      <c r="U7" s="8">
        <v>84</v>
      </c>
      <c r="V7" s="8">
        <v>86</v>
      </c>
      <c r="W7" s="25">
        <f t="shared" si="6"/>
        <v>250</v>
      </c>
      <c r="X7" s="8">
        <f t="shared" si="2"/>
        <v>11</v>
      </c>
      <c r="Y7" s="7">
        <f>VLOOKUP(X7,'Points System'!$A$3:$B$53,2,FALSE)</f>
        <v>41</v>
      </c>
      <c r="AA7" s="9">
        <f t="shared" si="7"/>
        <v>126.5</v>
      </c>
      <c r="AB7" s="7">
        <f t="shared" si="3"/>
        <v>11</v>
      </c>
    </row>
    <row r="8" spans="1:28" x14ac:dyDescent="0.3">
      <c r="B8" s="23">
        <v>217</v>
      </c>
      <c r="C8" s="8" t="s">
        <v>111</v>
      </c>
      <c r="D8" s="8" t="s">
        <v>54</v>
      </c>
      <c r="F8" s="9">
        <v>71.5</v>
      </c>
      <c r="G8" s="8">
        <v>70</v>
      </c>
      <c r="H8" s="8">
        <v>70</v>
      </c>
      <c r="I8" s="25">
        <f t="shared" si="4"/>
        <v>211.5</v>
      </c>
      <c r="J8" s="8">
        <f t="shared" si="0"/>
        <v>12</v>
      </c>
      <c r="K8" s="61">
        <v>38.5</v>
      </c>
      <c r="M8" s="9">
        <v>77.5</v>
      </c>
      <c r="N8" s="8">
        <v>80</v>
      </c>
      <c r="O8" s="8">
        <v>78.5</v>
      </c>
      <c r="P8" s="25">
        <f t="shared" si="5"/>
        <v>236</v>
      </c>
      <c r="Q8" s="8">
        <f t="shared" si="1"/>
        <v>5</v>
      </c>
      <c r="R8" s="7">
        <f>VLOOKUP(Q8,'Points System'!$A$3:$B$53,2,FALSE)</f>
        <v>56</v>
      </c>
      <c r="T8" s="9">
        <v>81.5</v>
      </c>
      <c r="U8" s="8">
        <v>83</v>
      </c>
      <c r="V8" s="8">
        <v>80</v>
      </c>
      <c r="W8" s="25">
        <f t="shared" si="6"/>
        <v>244.5</v>
      </c>
      <c r="X8" s="8">
        <f t="shared" si="2"/>
        <v>14</v>
      </c>
      <c r="Y8" s="7">
        <f>VLOOKUP(X8,'Points System'!$A$3:$B$53,2,FALSE)</f>
        <v>37</v>
      </c>
      <c r="AA8" s="9">
        <f t="shared" si="7"/>
        <v>131.5</v>
      </c>
      <c r="AB8" s="7">
        <f t="shared" si="3"/>
        <v>10</v>
      </c>
    </row>
    <row r="9" spans="1:28" x14ac:dyDescent="0.3">
      <c r="B9" s="23">
        <v>218</v>
      </c>
      <c r="C9" s="8" t="s">
        <v>110</v>
      </c>
      <c r="D9" s="8" t="s">
        <v>35</v>
      </c>
      <c r="F9" s="9">
        <v>72</v>
      </c>
      <c r="G9" s="8">
        <v>76</v>
      </c>
      <c r="H9" s="8">
        <v>0</v>
      </c>
      <c r="I9" s="25">
        <f t="shared" si="4"/>
        <v>148</v>
      </c>
      <c r="J9" s="8">
        <f t="shared" si="0"/>
        <v>16</v>
      </c>
      <c r="K9" s="7">
        <f>VLOOKUP(J9,'Points System'!$A$3:$B$53,2,FALSE)</f>
        <v>35</v>
      </c>
      <c r="M9" s="9">
        <v>76.5</v>
      </c>
      <c r="N9" s="8">
        <v>78</v>
      </c>
      <c r="O9" s="8">
        <v>0</v>
      </c>
      <c r="P9" s="25">
        <f t="shared" si="5"/>
        <v>154.5</v>
      </c>
      <c r="Q9" s="8">
        <f t="shared" si="1"/>
        <v>16</v>
      </c>
      <c r="R9" s="7">
        <f>VLOOKUP(Q9,'Points System'!$A$3:$B$53,2,FALSE)</f>
        <v>35</v>
      </c>
      <c r="T9" s="9">
        <v>80</v>
      </c>
      <c r="U9" s="8">
        <v>84</v>
      </c>
      <c r="V9" s="8">
        <v>0</v>
      </c>
      <c r="W9" s="25">
        <f t="shared" si="6"/>
        <v>164</v>
      </c>
      <c r="X9" s="8">
        <f t="shared" si="2"/>
        <v>16</v>
      </c>
      <c r="Y9" s="7">
        <f>VLOOKUP(X9,'Points System'!$A$3:$B$53,2,FALSE)</f>
        <v>35</v>
      </c>
      <c r="AA9" s="9">
        <f t="shared" si="7"/>
        <v>105</v>
      </c>
      <c r="AB9" s="7">
        <f t="shared" si="3"/>
        <v>16</v>
      </c>
    </row>
    <row r="10" spans="1:28" x14ac:dyDescent="0.3">
      <c r="B10" s="23">
        <v>219</v>
      </c>
      <c r="C10" s="8" t="s">
        <v>62</v>
      </c>
      <c r="D10" s="8" t="s">
        <v>106</v>
      </c>
      <c r="F10" s="9">
        <v>76</v>
      </c>
      <c r="G10" s="8">
        <v>80</v>
      </c>
      <c r="H10" s="8">
        <v>78</v>
      </c>
      <c r="I10" s="25">
        <f t="shared" si="4"/>
        <v>234</v>
      </c>
      <c r="J10" s="8">
        <f t="shared" si="0"/>
        <v>2</v>
      </c>
      <c r="K10" s="7">
        <f>VLOOKUP(J10,'Points System'!$A$3:$B$53,2,FALSE)</f>
        <v>75</v>
      </c>
      <c r="M10" s="9">
        <v>78</v>
      </c>
      <c r="N10" s="8">
        <v>84</v>
      </c>
      <c r="O10" s="8">
        <v>83</v>
      </c>
      <c r="P10" s="25">
        <f t="shared" si="5"/>
        <v>245</v>
      </c>
      <c r="Q10" s="8">
        <f t="shared" si="1"/>
        <v>2</v>
      </c>
      <c r="R10" s="7">
        <f>VLOOKUP(Q10,'Points System'!$A$3:$B$53,2,FALSE)</f>
        <v>75</v>
      </c>
      <c r="T10" s="9">
        <v>86.5</v>
      </c>
      <c r="U10" s="8">
        <v>91</v>
      </c>
      <c r="V10" s="8">
        <v>92</v>
      </c>
      <c r="W10" s="25">
        <f t="shared" si="6"/>
        <v>269.5</v>
      </c>
      <c r="X10" s="8">
        <f t="shared" si="2"/>
        <v>2</v>
      </c>
      <c r="Y10" s="7">
        <f>VLOOKUP(X10,'Points System'!$A$3:$B$53,2,FALSE)</f>
        <v>75</v>
      </c>
      <c r="AA10" s="9">
        <f t="shared" si="7"/>
        <v>225</v>
      </c>
      <c r="AB10" s="7">
        <f t="shared" si="3"/>
        <v>2</v>
      </c>
    </row>
    <row r="11" spans="1:28" x14ac:dyDescent="0.3">
      <c r="B11" s="23">
        <v>220</v>
      </c>
      <c r="C11" s="8" t="s">
        <v>160</v>
      </c>
      <c r="D11" s="8" t="s">
        <v>54</v>
      </c>
      <c r="F11" s="9">
        <v>70</v>
      </c>
      <c r="G11" s="8">
        <v>72</v>
      </c>
      <c r="H11" s="8">
        <v>60</v>
      </c>
      <c r="I11" s="25">
        <f t="shared" si="4"/>
        <v>202</v>
      </c>
      <c r="J11" s="8">
        <f t="shared" si="0"/>
        <v>15</v>
      </c>
      <c r="K11" s="7">
        <f>VLOOKUP(J11,'Points System'!$A$3:$B$53,2,FALSE)</f>
        <v>36</v>
      </c>
      <c r="M11" s="9">
        <v>74</v>
      </c>
      <c r="N11" s="8">
        <v>78.5</v>
      </c>
      <c r="O11" s="8">
        <v>75</v>
      </c>
      <c r="P11" s="25">
        <f t="shared" si="5"/>
        <v>227.5</v>
      </c>
      <c r="Q11" s="8">
        <f t="shared" si="1"/>
        <v>12</v>
      </c>
      <c r="R11" s="61">
        <v>38.5</v>
      </c>
      <c r="T11" s="9">
        <v>81.75</v>
      </c>
      <c r="U11" s="8">
        <v>83</v>
      </c>
      <c r="V11" s="8">
        <v>75</v>
      </c>
      <c r="W11" s="25">
        <f t="shared" si="6"/>
        <v>239.75</v>
      </c>
      <c r="X11" s="8">
        <f t="shared" si="2"/>
        <v>15</v>
      </c>
      <c r="Y11" s="7">
        <f>VLOOKUP(X11,'Points System'!$A$3:$B$53,2,FALSE)</f>
        <v>36</v>
      </c>
      <c r="AA11" s="9">
        <f t="shared" si="7"/>
        <v>110.5</v>
      </c>
      <c r="AB11" s="7">
        <f t="shared" si="3"/>
        <v>15</v>
      </c>
    </row>
    <row r="12" spans="1:28" x14ac:dyDescent="0.3">
      <c r="B12" s="23">
        <v>221</v>
      </c>
      <c r="C12" s="8" t="s">
        <v>74</v>
      </c>
      <c r="D12" s="8" t="s">
        <v>35</v>
      </c>
      <c r="F12" s="9">
        <v>77</v>
      </c>
      <c r="G12" s="8">
        <v>80</v>
      </c>
      <c r="H12" s="8">
        <v>82</v>
      </c>
      <c r="I12" s="25">
        <f t="shared" si="4"/>
        <v>239</v>
      </c>
      <c r="J12" s="8">
        <f t="shared" si="0"/>
        <v>1</v>
      </c>
      <c r="K12" s="7">
        <f>VLOOKUP(J12,'Points System'!$A$3:$B$53,2,FALSE)</f>
        <v>100</v>
      </c>
      <c r="M12" s="9">
        <v>82</v>
      </c>
      <c r="N12" s="8">
        <v>83</v>
      </c>
      <c r="O12" s="8">
        <v>84</v>
      </c>
      <c r="P12" s="25">
        <f t="shared" si="5"/>
        <v>249</v>
      </c>
      <c r="Q12" s="8">
        <f t="shared" si="1"/>
        <v>1</v>
      </c>
      <c r="R12" s="7">
        <f>VLOOKUP(Q12,'Points System'!$A$3:$B$53,2,FALSE)</f>
        <v>100</v>
      </c>
      <c r="T12" s="9">
        <v>90</v>
      </c>
      <c r="U12" s="8">
        <v>92</v>
      </c>
      <c r="V12" s="8">
        <v>93</v>
      </c>
      <c r="W12" s="25">
        <f t="shared" si="6"/>
        <v>275</v>
      </c>
      <c r="X12" s="8">
        <f t="shared" si="2"/>
        <v>1</v>
      </c>
      <c r="Y12" s="7">
        <f>VLOOKUP(X12,'Points System'!$A$3:$B$53,2,FALSE)</f>
        <v>100</v>
      </c>
      <c r="AA12" s="9">
        <f t="shared" si="7"/>
        <v>300</v>
      </c>
      <c r="AB12" s="7">
        <f t="shared" si="3"/>
        <v>1</v>
      </c>
    </row>
    <row r="13" spans="1:28" x14ac:dyDescent="0.3">
      <c r="B13" s="23">
        <v>222</v>
      </c>
      <c r="C13" s="8" t="s">
        <v>116</v>
      </c>
      <c r="D13" s="8" t="s">
        <v>52</v>
      </c>
      <c r="F13" s="9">
        <v>71</v>
      </c>
      <c r="G13" s="8">
        <v>70</v>
      </c>
      <c r="H13" s="8">
        <v>71</v>
      </c>
      <c r="I13" s="25">
        <f t="shared" si="4"/>
        <v>212</v>
      </c>
      <c r="J13" s="8">
        <f t="shared" si="0"/>
        <v>11</v>
      </c>
      <c r="K13" s="7">
        <f>VLOOKUP(J13,'Points System'!$A$3:$B$53,2,FALSE)</f>
        <v>41</v>
      </c>
      <c r="M13" s="9">
        <v>73.5</v>
      </c>
      <c r="N13" s="8">
        <v>71</v>
      </c>
      <c r="O13" s="8">
        <v>77</v>
      </c>
      <c r="P13" s="25">
        <f t="shared" si="5"/>
        <v>221.5</v>
      </c>
      <c r="Q13" s="8">
        <f t="shared" si="1"/>
        <v>14</v>
      </c>
      <c r="R13" s="7">
        <f>VLOOKUP(Q13,'Points System'!$A$3:$B$53,2,FALSE)</f>
        <v>37</v>
      </c>
      <c r="T13" s="9">
        <v>80.5</v>
      </c>
      <c r="U13" s="8">
        <v>81.5</v>
      </c>
      <c r="V13" s="8">
        <v>84</v>
      </c>
      <c r="W13" s="25">
        <f t="shared" si="6"/>
        <v>246</v>
      </c>
      <c r="X13" s="8">
        <f t="shared" si="2"/>
        <v>13</v>
      </c>
      <c r="Y13" s="7">
        <f>VLOOKUP(X13,'Points System'!$A$3:$B$53,2,FALSE)</f>
        <v>38</v>
      </c>
      <c r="AA13" s="9">
        <f t="shared" si="7"/>
        <v>116</v>
      </c>
      <c r="AB13" s="7">
        <f t="shared" si="3"/>
        <v>14</v>
      </c>
    </row>
    <row r="14" spans="1:28" x14ac:dyDescent="0.3">
      <c r="B14" s="23">
        <v>223</v>
      </c>
      <c r="C14" s="8" t="s">
        <v>161</v>
      </c>
      <c r="D14" s="8" t="s">
        <v>54</v>
      </c>
      <c r="F14" s="9">
        <v>71</v>
      </c>
      <c r="G14" s="8">
        <v>72</v>
      </c>
      <c r="H14" s="8">
        <v>68.5</v>
      </c>
      <c r="I14" s="25">
        <f t="shared" si="4"/>
        <v>211.5</v>
      </c>
      <c r="J14" s="8">
        <f t="shared" si="0"/>
        <v>12</v>
      </c>
      <c r="K14" s="61">
        <v>38.5</v>
      </c>
      <c r="M14" s="9">
        <v>73</v>
      </c>
      <c r="N14" s="8">
        <v>73</v>
      </c>
      <c r="O14" s="8">
        <v>75</v>
      </c>
      <c r="P14" s="25">
        <f t="shared" si="5"/>
        <v>221</v>
      </c>
      <c r="Q14" s="8">
        <f t="shared" si="1"/>
        <v>15</v>
      </c>
      <c r="R14" s="7">
        <f>VLOOKUP(Q14,'Points System'!$A$3:$B$53,2,FALSE)</f>
        <v>36</v>
      </c>
      <c r="T14" s="9">
        <v>85.25</v>
      </c>
      <c r="U14" s="8">
        <v>84.75</v>
      </c>
      <c r="V14" s="8">
        <v>83</v>
      </c>
      <c r="W14" s="25">
        <f t="shared" si="6"/>
        <v>253</v>
      </c>
      <c r="X14" s="8">
        <f t="shared" si="2"/>
        <v>8</v>
      </c>
      <c r="Y14" s="61">
        <v>46</v>
      </c>
      <c r="AA14" s="9">
        <f t="shared" si="7"/>
        <v>120.5</v>
      </c>
      <c r="AB14" s="7">
        <f t="shared" si="3"/>
        <v>13</v>
      </c>
    </row>
    <row r="15" spans="1:28" x14ac:dyDescent="0.3">
      <c r="B15" s="23">
        <v>224</v>
      </c>
      <c r="C15" s="8" t="s">
        <v>61</v>
      </c>
      <c r="D15" s="8" t="s">
        <v>50</v>
      </c>
      <c r="F15" s="9">
        <v>73</v>
      </c>
      <c r="G15" s="8">
        <v>74</v>
      </c>
      <c r="H15" s="8">
        <v>73</v>
      </c>
      <c r="I15" s="25">
        <f t="shared" si="4"/>
        <v>220</v>
      </c>
      <c r="J15" s="8">
        <f t="shared" si="0"/>
        <v>5</v>
      </c>
      <c r="K15" s="61">
        <v>54.5</v>
      </c>
      <c r="M15" s="9">
        <v>78.5</v>
      </c>
      <c r="N15" s="8">
        <v>78</v>
      </c>
      <c r="O15" s="8">
        <v>79</v>
      </c>
      <c r="P15" s="25">
        <f t="shared" si="5"/>
        <v>235.5</v>
      </c>
      <c r="Q15" s="8">
        <f t="shared" si="1"/>
        <v>6</v>
      </c>
      <c r="R15" s="7">
        <f>VLOOKUP(Q15,'Points System'!$A$3:$B$53,2,FALSE)</f>
        <v>53</v>
      </c>
      <c r="T15" s="9">
        <v>85.75</v>
      </c>
      <c r="U15" s="8">
        <v>83</v>
      </c>
      <c r="V15" s="8">
        <v>82</v>
      </c>
      <c r="W15" s="25">
        <f t="shared" si="6"/>
        <v>250.75</v>
      </c>
      <c r="X15" s="8">
        <f t="shared" si="2"/>
        <v>10</v>
      </c>
      <c r="Y15" s="7">
        <f>VLOOKUP(X15,'Points System'!$A$3:$B$53,2,FALSE)</f>
        <v>43</v>
      </c>
      <c r="AA15" s="9">
        <f t="shared" si="7"/>
        <v>150.5</v>
      </c>
      <c r="AB15" s="7">
        <f t="shared" si="3"/>
        <v>8</v>
      </c>
    </row>
    <row r="16" spans="1:28" x14ac:dyDescent="0.3">
      <c r="B16" s="23">
        <v>225</v>
      </c>
      <c r="C16" s="8" t="s">
        <v>93</v>
      </c>
      <c r="D16" s="8" t="s">
        <v>94</v>
      </c>
      <c r="F16" s="9">
        <v>74</v>
      </c>
      <c r="G16" s="8">
        <v>77</v>
      </c>
      <c r="H16" s="8">
        <v>75</v>
      </c>
      <c r="I16" s="25">
        <f t="shared" si="4"/>
        <v>226</v>
      </c>
      <c r="J16" s="8">
        <f t="shared" si="0"/>
        <v>3</v>
      </c>
      <c r="K16" s="7">
        <f>VLOOKUP(J16,'Points System'!$A$3:$B$53,2,FALSE)</f>
        <v>65</v>
      </c>
      <c r="M16" s="9">
        <v>81</v>
      </c>
      <c r="N16" s="8">
        <v>82</v>
      </c>
      <c r="O16" s="8">
        <v>81</v>
      </c>
      <c r="P16" s="25">
        <f t="shared" si="5"/>
        <v>244</v>
      </c>
      <c r="Q16" s="8">
        <f t="shared" si="1"/>
        <v>3</v>
      </c>
      <c r="R16" s="7">
        <f>VLOOKUP(Q16,'Points System'!$A$3:$B$53,2,FALSE)</f>
        <v>65</v>
      </c>
      <c r="T16" s="9">
        <v>85.6</v>
      </c>
      <c r="U16" s="8">
        <v>85.4</v>
      </c>
      <c r="V16" s="8">
        <v>89</v>
      </c>
      <c r="W16" s="25">
        <f t="shared" si="6"/>
        <v>260</v>
      </c>
      <c r="X16" s="8">
        <f t="shared" si="2"/>
        <v>4</v>
      </c>
      <c r="Y16" s="7">
        <f>VLOOKUP(X16,'Points System'!$A$3:$B$53,2,FALSE)</f>
        <v>60</v>
      </c>
      <c r="AA16" s="9">
        <f t="shared" si="7"/>
        <v>190</v>
      </c>
      <c r="AB16" s="7">
        <f t="shared" si="3"/>
        <v>3</v>
      </c>
    </row>
    <row r="17" spans="1:28" x14ac:dyDescent="0.3">
      <c r="B17" s="23">
        <v>226</v>
      </c>
      <c r="C17" s="8" t="s">
        <v>115</v>
      </c>
      <c r="D17" s="8" t="s">
        <v>54</v>
      </c>
      <c r="F17" s="9">
        <v>72.5</v>
      </c>
      <c r="G17" s="8">
        <v>75</v>
      </c>
      <c r="H17" s="8">
        <v>72</v>
      </c>
      <c r="I17" s="25">
        <f t="shared" si="4"/>
        <v>219.5</v>
      </c>
      <c r="J17" s="8">
        <f t="shared" si="0"/>
        <v>7</v>
      </c>
      <c r="K17" s="7">
        <f>VLOOKUP(J17,'Points System'!$A$3:$B$53,2,FALSE)</f>
        <v>50</v>
      </c>
      <c r="M17" s="9">
        <v>78</v>
      </c>
      <c r="N17" s="8">
        <v>79</v>
      </c>
      <c r="O17" s="8">
        <v>77</v>
      </c>
      <c r="P17" s="25">
        <f t="shared" si="5"/>
        <v>234</v>
      </c>
      <c r="Q17" s="8">
        <f t="shared" si="1"/>
        <v>7</v>
      </c>
      <c r="R17" s="7">
        <f>VLOOKUP(Q17,'Points System'!$A$3:$B$53,2,FALSE)</f>
        <v>50</v>
      </c>
      <c r="T17" s="9">
        <v>85</v>
      </c>
      <c r="U17" s="8">
        <v>86</v>
      </c>
      <c r="V17" s="8">
        <v>84</v>
      </c>
      <c r="W17" s="25">
        <f t="shared" si="6"/>
        <v>255</v>
      </c>
      <c r="X17" s="8">
        <f t="shared" si="2"/>
        <v>6</v>
      </c>
      <c r="Y17" s="7">
        <f>VLOOKUP(X17,'Points System'!$A$3:$B$53,2,FALSE)</f>
        <v>53</v>
      </c>
      <c r="AA17" s="9">
        <f t="shared" si="7"/>
        <v>153</v>
      </c>
      <c r="AB17" s="7">
        <f t="shared" si="3"/>
        <v>6</v>
      </c>
    </row>
    <row r="18" spans="1:28" x14ac:dyDescent="0.3">
      <c r="B18" s="23">
        <v>227</v>
      </c>
      <c r="C18" s="8" t="s">
        <v>112</v>
      </c>
      <c r="D18" s="8" t="s">
        <v>94</v>
      </c>
      <c r="F18" s="9">
        <v>66</v>
      </c>
      <c r="G18" s="8">
        <v>68</v>
      </c>
      <c r="H18" s="8">
        <v>69</v>
      </c>
      <c r="I18" s="25">
        <f t="shared" si="4"/>
        <v>203</v>
      </c>
      <c r="J18" s="8">
        <f t="shared" si="0"/>
        <v>14</v>
      </c>
      <c r="K18" s="7">
        <f>VLOOKUP(J18,'Points System'!$A$3:$B$53,2,FALSE)</f>
        <v>37</v>
      </c>
      <c r="M18" s="9">
        <v>76</v>
      </c>
      <c r="N18" s="8">
        <v>78.5</v>
      </c>
      <c r="O18" s="8">
        <v>76.5</v>
      </c>
      <c r="P18" s="25">
        <f t="shared" si="5"/>
        <v>231</v>
      </c>
      <c r="Q18" s="8">
        <f t="shared" si="1"/>
        <v>9</v>
      </c>
      <c r="R18" s="7">
        <f>VLOOKUP(Q18,'Points System'!$A$3:$B$53,2,FALSE)</f>
        <v>45</v>
      </c>
      <c r="T18" s="9">
        <v>82</v>
      </c>
      <c r="U18" s="8">
        <v>85</v>
      </c>
      <c r="V18" s="8">
        <v>80</v>
      </c>
      <c r="W18" s="25">
        <f t="shared" si="6"/>
        <v>247</v>
      </c>
      <c r="X18" s="8">
        <f t="shared" si="2"/>
        <v>12</v>
      </c>
      <c r="Y18" s="7">
        <f>VLOOKUP(X18,'Points System'!$A$3:$B$53,2,FALSE)</f>
        <v>39</v>
      </c>
      <c r="AA18" s="9">
        <f t="shared" si="7"/>
        <v>121</v>
      </c>
      <c r="AB18" s="7">
        <f t="shared" si="3"/>
        <v>12</v>
      </c>
    </row>
    <row r="19" spans="1:28" x14ac:dyDescent="0.3">
      <c r="B19" s="23">
        <v>228</v>
      </c>
      <c r="C19" s="8" t="s">
        <v>73</v>
      </c>
      <c r="D19" s="8" t="s">
        <v>52</v>
      </c>
      <c r="F19" s="9">
        <v>72</v>
      </c>
      <c r="G19" s="8">
        <v>71</v>
      </c>
      <c r="H19" s="8">
        <v>71</v>
      </c>
      <c r="I19" s="25">
        <f t="shared" si="4"/>
        <v>214</v>
      </c>
      <c r="J19" s="8">
        <f t="shared" si="0"/>
        <v>10</v>
      </c>
      <c r="K19" s="7">
        <f>VLOOKUP(J19,'Points System'!$A$3:$B$53,2,FALSE)</f>
        <v>43</v>
      </c>
      <c r="M19" s="9">
        <v>75.5</v>
      </c>
      <c r="N19" s="8">
        <v>76</v>
      </c>
      <c r="O19" s="8">
        <v>77</v>
      </c>
      <c r="P19" s="25">
        <f t="shared" si="5"/>
        <v>228.5</v>
      </c>
      <c r="Q19" s="8">
        <f t="shared" si="1"/>
        <v>11</v>
      </c>
      <c r="R19" s="7">
        <f>VLOOKUP(Q19,'Points System'!$A$3:$B$53,2,FALSE)</f>
        <v>41</v>
      </c>
      <c r="T19" s="9">
        <v>85</v>
      </c>
      <c r="U19" s="8">
        <v>84</v>
      </c>
      <c r="V19" s="8">
        <v>85</v>
      </c>
      <c r="W19" s="25">
        <f t="shared" si="6"/>
        <v>254</v>
      </c>
      <c r="X19" s="8">
        <f t="shared" si="2"/>
        <v>7</v>
      </c>
      <c r="Y19" s="7">
        <f>VLOOKUP(X19,'Points System'!$A$3:$B$53,2,FALSE)</f>
        <v>50</v>
      </c>
      <c r="AA19" s="9">
        <f t="shared" si="7"/>
        <v>134</v>
      </c>
      <c r="AB19" s="7">
        <f t="shared" si="3"/>
        <v>9</v>
      </c>
    </row>
    <row r="20" spans="1:28" ht="15" thickBot="1" x14ac:dyDescent="0.35">
      <c r="B20" s="23">
        <v>229</v>
      </c>
      <c r="C20" s="8" t="s">
        <v>162</v>
      </c>
      <c r="D20" s="8" t="s">
        <v>51</v>
      </c>
      <c r="F20" s="6">
        <v>73.5</v>
      </c>
      <c r="G20" s="5">
        <v>74.5</v>
      </c>
      <c r="H20" s="5">
        <v>72</v>
      </c>
      <c r="I20" s="34">
        <f t="shared" si="4"/>
        <v>220</v>
      </c>
      <c r="J20" s="5">
        <f t="shared" si="0"/>
        <v>5</v>
      </c>
      <c r="K20" s="62">
        <v>54.5</v>
      </c>
      <c r="M20" s="6">
        <v>74.5</v>
      </c>
      <c r="N20" s="5">
        <v>79</v>
      </c>
      <c r="O20" s="5">
        <v>80</v>
      </c>
      <c r="P20" s="34">
        <f t="shared" si="5"/>
        <v>233.5</v>
      </c>
      <c r="Q20" s="5">
        <f t="shared" si="1"/>
        <v>8</v>
      </c>
      <c r="R20" s="4">
        <f>VLOOKUP(Q20,'Points System'!$A$3:$B$53,2,FALSE)</f>
        <v>47</v>
      </c>
      <c r="T20" s="6">
        <v>85.5</v>
      </c>
      <c r="U20" s="5">
        <v>90</v>
      </c>
      <c r="V20" s="5">
        <v>89</v>
      </c>
      <c r="W20" s="34">
        <f t="shared" si="6"/>
        <v>264.5</v>
      </c>
      <c r="X20" s="5">
        <f t="shared" si="2"/>
        <v>3</v>
      </c>
      <c r="Y20" s="4">
        <f>VLOOKUP(X20,'Points System'!$A$3:$B$53,2,FALSE)</f>
        <v>65</v>
      </c>
      <c r="AA20" s="6">
        <f t="shared" si="7"/>
        <v>166.5</v>
      </c>
      <c r="AB20" s="4">
        <f t="shared" si="3"/>
        <v>4</v>
      </c>
    </row>
    <row r="22" spans="1:28" ht="15" thickBot="1" x14ac:dyDescent="0.35"/>
    <row r="23" spans="1:28" x14ac:dyDescent="0.3">
      <c r="A23" s="92" t="s">
        <v>22</v>
      </c>
      <c r="B23" s="92"/>
      <c r="C23" s="92"/>
      <c r="D23" s="26"/>
      <c r="E23" s="26"/>
      <c r="F23" s="26"/>
      <c r="G23" s="26"/>
      <c r="H23" s="26"/>
      <c r="I23" s="26"/>
      <c r="J23" s="26"/>
      <c r="M23" s="12"/>
      <c r="U23" s="93" t="s">
        <v>21</v>
      </c>
      <c r="V23" s="94"/>
      <c r="W23" s="94"/>
      <c r="X23" s="95"/>
    </row>
    <row r="24" spans="1:28" x14ac:dyDescent="0.3">
      <c r="A24" s="26"/>
      <c r="B24" s="26" t="s">
        <v>20</v>
      </c>
      <c r="C24" s="26" t="s">
        <v>19</v>
      </c>
      <c r="D24" s="26" t="s">
        <v>18</v>
      </c>
      <c r="E24" s="26"/>
      <c r="F24" s="26" t="s">
        <v>17</v>
      </c>
      <c r="G24" s="26" t="s">
        <v>16</v>
      </c>
      <c r="H24" s="26" t="s">
        <v>15</v>
      </c>
      <c r="I24" s="26" t="s">
        <v>14</v>
      </c>
      <c r="J24" s="26" t="s">
        <v>12</v>
      </c>
      <c r="M24" s="12" t="s">
        <v>13</v>
      </c>
      <c r="U24" s="16" t="s">
        <v>12</v>
      </c>
      <c r="V24" s="15" t="s">
        <v>11</v>
      </c>
      <c r="W24" s="15" t="s">
        <v>12</v>
      </c>
      <c r="X24" s="14" t="s">
        <v>11</v>
      </c>
      <c r="Y24" s="13"/>
      <c r="Z24" s="13"/>
    </row>
    <row r="25" spans="1:28" x14ac:dyDescent="0.3">
      <c r="A25" s="8">
        <v>1</v>
      </c>
      <c r="B25" s="23">
        <v>221</v>
      </c>
      <c r="C25" s="8" t="s">
        <v>74</v>
      </c>
      <c r="D25" s="8" t="s">
        <v>35</v>
      </c>
      <c r="F25" s="8">
        <f t="shared" ref="F25:F40" si="8">VLOOKUP($C25,$C$5:$AB$20,9,FALSE)</f>
        <v>100</v>
      </c>
      <c r="G25" s="8">
        <f t="shared" ref="G25:G40" si="9">VLOOKUP($C25,$C$5:$AB$20,16,FALSE)</f>
        <v>100</v>
      </c>
      <c r="H25" s="8">
        <f t="shared" ref="H25:H40" si="10">VLOOKUP($C25,$C$5:$AB$20,23,FALSE)</f>
        <v>100</v>
      </c>
      <c r="I25" s="25">
        <f t="shared" ref="I25:I40" si="11">SUM(F25:H25)</f>
        <v>300</v>
      </c>
      <c r="J25" s="8">
        <f t="shared" ref="J25:J40" si="12">RANK(I25,$I$25:$I$40)</f>
        <v>1</v>
      </c>
      <c r="M25" s="58">
        <f t="shared" ref="M25:M40" si="13">I25-(VLOOKUP($C25,$C$5:$AB$20,25,FALSE))</f>
        <v>0</v>
      </c>
      <c r="U25" s="9">
        <v>1</v>
      </c>
      <c r="V25" s="8">
        <v>100</v>
      </c>
      <c r="W25" s="8">
        <v>26</v>
      </c>
      <c r="X25" s="7">
        <v>25</v>
      </c>
    </row>
    <row r="26" spans="1:28" x14ac:dyDescent="0.3">
      <c r="A26" s="8">
        <v>2</v>
      </c>
      <c r="B26" s="23">
        <v>219</v>
      </c>
      <c r="C26" s="8" t="s">
        <v>62</v>
      </c>
      <c r="D26" s="8" t="s">
        <v>106</v>
      </c>
      <c r="F26" s="8">
        <f t="shared" si="8"/>
        <v>75</v>
      </c>
      <c r="G26" s="8">
        <f t="shared" si="9"/>
        <v>75</v>
      </c>
      <c r="H26" s="8">
        <f t="shared" si="10"/>
        <v>75</v>
      </c>
      <c r="I26" s="25">
        <f t="shared" si="11"/>
        <v>225</v>
      </c>
      <c r="J26" s="8">
        <f t="shared" si="12"/>
        <v>2</v>
      </c>
      <c r="M26" s="58">
        <f t="shared" si="13"/>
        <v>0</v>
      </c>
      <c r="U26" s="9">
        <v>2</v>
      </c>
      <c r="V26" s="8">
        <v>75</v>
      </c>
      <c r="W26" s="8">
        <v>27</v>
      </c>
      <c r="X26" s="7">
        <v>24</v>
      </c>
    </row>
    <row r="27" spans="1:28" x14ac:dyDescent="0.3">
      <c r="A27" s="8">
        <v>3</v>
      </c>
      <c r="B27" s="23">
        <v>225</v>
      </c>
      <c r="C27" s="8" t="s">
        <v>93</v>
      </c>
      <c r="D27" s="8" t="s">
        <v>94</v>
      </c>
      <c r="F27" s="8">
        <f t="shared" si="8"/>
        <v>65</v>
      </c>
      <c r="G27" s="8">
        <f t="shared" si="9"/>
        <v>65</v>
      </c>
      <c r="H27" s="8">
        <f t="shared" si="10"/>
        <v>60</v>
      </c>
      <c r="I27" s="25">
        <f t="shared" si="11"/>
        <v>190</v>
      </c>
      <c r="J27" s="8">
        <f t="shared" si="12"/>
        <v>3</v>
      </c>
      <c r="M27" s="58">
        <f t="shared" si="13"/>
        <v>0</v>
      </c>
      <c r="U27" s="9">
        <v>3</v>
      </c>
      <c r="V27" s="8">
        <v>65</v>
      </c>
      <c r="W27" s="8">
        <v>28</v>
      </c>
      <c r="X27" s="7">
        <v>23</v>
      </c>
    </row>
    <row r="28" spans="1:28" x14ac:dyDescent="0.3">
      <c r="A28" s="8">
        <v>4</v>
      </c>
      <c r="B28" s="23">
        <v>229</v>
      </c>
      <c r="C28" s="8" t="s">
        <v>162</v>
      </c>
      <c r="D28" s="8" t="s">
        <v>51</v>
      </c>
      <c r="F28" s="8">
        <f t="shared" si="8"/>
        <v>54.5</v>
      </c>
      <c r="G28" s="8">
        <f t="shared" si="9"/>
        <v>47</v>
      </c>
      <c r="H28" s="8">
        <f t="shared" si="10"/>
        <v>65</v>
      </c>
      <c r="I28" s="25">
        <f t="shared" si="11"/>
        <v>166.5</v>
      </c>
      <c r="J28" s="8">
        <f t="shared" si="12"/>
        <v>4</v>
      </c>
      <c r="M28" s="58">
        <f t="shared" si="13"/>
        <v>0</v>
      </c>
      <c r="U28" s="9">
        <v>4</v>
      </c>
      <c r="V28" s="8">
        <v>60</v>
      </c>
      <c r="W28" s="8">
        <v>29</v>
      </c>
      <c r="X28" s="7">
        <v>22</v>
      </c>
    </row>
    <row r="29" spans="1:28" x14ac:dyDescent="0.3">
      <c r="A29" s="8">
        <v>5</v>
      </c>
      <c r="B29" s="23">
        <v>215</v>
      </c>
      <c r="C29" s="8" t="s">
        <v>55</v>
      </c>
      <c r="D29" s="8" t="s">
        <v>52</v>
      </c>
      <c r="F29" s="8">
        <f t="shared" si="8"/>
        <v>60</v>
      </c>
      <c r="G29" s="8">
        <f t="shared" si="9"/>
        <v>43</v>
      </c>
      <c r="H29" s="8">
        <f t="shared" si="10"/>
        <v>56</v>
      </c>
      <c r="I29" s="25">
        <f t="shared" si="11"/>
        <v>159</v>
      </c>
      <c r="J29" s="8">
        <f t="shared" si="12"/>
        <v>5</v>
      </c>
      <c r="M29" s="58">
        <f t="shared" si="13"/>
        <v>0</v>
      </c>
      <c r="U29" s="9">
        <v>5</v>
      </c>
      <c r="V29" s="8">
        <v>56</v>
      </c>
      <c r="W29" s="8">
        <v>30</v>
      </c>
      <c r="X29" s="7">
        <v>21</v>
      </c>
    </row>
    <row r="30" spans="1:28" x14ac:dyDescent="0.3">
      <c r="A30" s="8">
        <v>6</v>
      </c>
      <c r="B30" s="23">
        <v>226</v>
      </c>
      <c r="C30" s="8" t="s">
        <v>115</v>
      </c>
      <c r="D30" s="8" t="s">
        <v>54</v>
      </c>
      <c r="F30" s="8">
        <f t="shared" si="8"/>
        <v>50</v>
      </c>
      <c r="G30" s="8">
        <f t="shared" si="9"/>
        <v>50</v>
      </c>
      <c r="H30" s="8">
        <f t="shared" si="10"/>
        <v>53</v>
      </c>
      <c r="I30" s="25">
        <f t="shared" si="11"/>
        <v>153</v>
      </c>
      <c r="J30" s="8">
        <f t="shared" si="12"/>
        <v>6</v>
      </c>
      <c r="M30" s="58">
        <f t="shared" si="13"/>
        <v>0</v>
      </c>
      <c r="U30" s="9">
        <v>6</v>
      </c>
      <c r="V30" s="8">
        <v>53</v>
      </c>
      <c r="W30" s="8">
        <v>31</v>
      </c>
      <c r="X30" s="7">
        <v>20</v>
      </c>
    </row>
    <row r="31" spans="1:28" x14ac:dyDescent="0.3">
      <c r="A31" s="8">
        <v>7</v>
      </c>
      <c r="B31" s="23">
        <v>214</v>
      </c>
      <c r="C31" s="8" t="s">
        <v>113</v>
      </c>
      <c r="D31" s="8" t="s">
        <v>54</v>
      </c>
      <c r="F31" s="8">
        <f t="shared" si="8"/>
        <v>45</v>
      </c>
      <c r="G31" s="8">
        <f t="shared" si="9"/>
        <v>60</v>
      </c>
      <c r="H31" s="8">
        <f t="shared" si="10"/>
        <v>46</v>
      </c>
      <c r="I31" s="25">
        <f t="shared" si="11"/>
        <v>151</v>
      </c>
      <c r="J31" s="8">
        <f t="shared" si="12"/>
        <v>7</v>
      </c>
      <c r="M31" s="58">
        <f t="shared" si="13"/>
        <v>0</v>
      </c>
      <c r="U31" s="9">
        <v>7</v>
      </c>
      <c r="V31" s="8">
        <v>50</v>
      </c>
      <c r="W31" s="8">
        <v>32</v>
      </c>
      <c r="X31" s="7">
        <v>19</v>
      </c>
    </row>
    <row r="32" spans="1:28" x14ac:dyDescent="0.3">
      <c r="A32" s="8">
        <v>8</v>
      </c>
      <c r="B32" s="23">
        <v>224</v>
      </c>
      <c r="C32" s="8" t="s">
        <v>61</v>
      </c>
      <c r="D32" s="8" t="s">
        <v>50</v>
      </c>
      <c r="F32" s="8">
        <f t="shared" si="8"/>
        <v>54.5</v>
      </c>
      <c r="G32" s="8">
        <f t="shared" si="9"/>
        <v>53</v>
      </c>
      <c r="H32" s="8">
        <f t="shared" si="10"/>
        <v>43</v>
      </c>
      <c r="I32" s="25">
        <f t="shared" si="11"/>
        <v>150.5</v>
      </c>
      <c r="J32" s="8">
        <f t="shared" si="12"/>
        <v>8</v>
      </c>
      <c r="M32" s="58">
        <f t="shared" si="13"/>
        <v>0</v>
      </c>
      <c r="U32" s="9">
        <v>8</v>
      </c>
      <c r="V32" s="8">
        <v>47</v>
      </c>
      <c r="W32" s="8">
        <v>33</v>
      </c>
      <c r="X32" s="7">
        <v>18</v>
      </c>
    </row>
    <row r="33" spans="1:24" x14ac:dyDescent="0.3">
      <c r="A33" s="8">
        <v>9</v>
      </c>
      <c r="B33" s="23">
        <v>228</v>
      </c>
      <c r="C33" s="8" t="s">
        <v>73</v>
      </c>
      <c r="D33" s="8" t="s">
        <v>52</v>
      </c>
      <c r="F33" s="8">
        <f t="shared" si="8"/>
        <v>43</v>
      </c>
      <c r="G33" s="8">
        <f t="shared" si="9"/>
        <v>41</v>
      </c>
      <c r="H33" s="8">
        <f t="shared" si="10"/>
        <v>50</v>
      </c>
      <c r="I33" s="25">
        <f t="shared" si="11"/>
        <v>134</v>
      </c>
      <c r="J33" s="8">
        <f t="shared" si="12"/>
        <v>9</v>
      </c>
      <c r="M33" s="58">
        <f t="shared" si="13"/>
        <v>0</v>
      </c>
      <c r="U33" s="9">
        <v>9</v>
      </c>
      <c r="V33" s="8">
        <v>45</v>
      </c>
      <c r="W33" s="8">
        <v>34</v>
      </c>
      <c r="X33" s="7">
        <v>17</v>
      </c>
    </row>
    <row r="34" spans="1:24" x14ac:dyDescent="0.3">
      <c r="A34" s="8">
        <v>10</v>
      </c>
      <c r="B34" s="23">
        <v>217</v>
      </c>
      <c r="C34" s="8" t="s">
        <v>111</v>
      </c>
      <c r="D34" s="8" t="s">
        <v>54</v>
      </c>
      <c r="F34" s="8">
        <f t="shared" si="8"/>
        <v>38.5</v>
      </c>
      <c r="G34" s="8">
        <f t="shared" si="9"/>
        <v>56</v>
      </c>
      <c r="H34" s="8">
        <f t="shared" si="10"/>
        <v>37</v>
      </c>
      <c r="I34" s="25">
        <f t="shared" si="11"/>
        <v>131.5</v>
      </c>
      <c r="J34" s="8">
        <f t="shared" si="12"/>
        <v>10</v>
      </c>
      <c r="M34" s="58">
        <f t="shared" si="13"/>
        <v>0</v>
      </c>
      <c r="U34" s="9">
        <v>10</v>
      </c>
      <c r="V34" s="8">
        <v>43</v>
      </c>
      <c r="W34" s="8">
        <v>35</v>
      </c>
      <c r="X34" s="7">
        <v>16</v>
      </c>
    </row>
    <row r="35" spans="1:24" x14ac:dyDescent="0.3">
      <c r="A35" s="8">
        <v>11</v>
      </c>
      <c r="B35" s="23">
        <v>216</v>
      </c>
      <c r="C35" s="8" t="s">
        <v>114</v>
      </c>
      <c r="D35" s="8" t="s">
        <v>51</v>
      </c>
      <c r="F35" s="8">
        <f t="shared" si="8"/>
        <v>47</v>
      </c>
      <c r="G35" s="8">
        <f t="shared" si="9"/>
        <v>38.5</v>
      </c>
      <c r="H35" s="8">
        <f t="shared" si="10"/>
        <v>41</v>
      </c>
      <c r="I35" s="25">
        <f t="shared" si="11"/>
        <v>126.5</v>
      </c>
      <c r="J35" s="8">
        <f t="shared" si="12"/>
        <v>11</v>
      </c>
      <c r="M35" s="58">
        <f t="shared" si="13"/>
        <v>0</v>
      </c>
      <c r="U35" s="9">
        <v>11</v>
      </c>
      <c r="V35" s="8">
        <v>41</v>
      </c>
      <c r="W35" s="8">
        <v>36</v>
      </c>
      <c r="X35" s="7">
        <v>15</v>
      </c>
    </row>
    <row r="36" spans="1:24" x14ac:dyDescent="0.3">
      <c r="A36" s="8">
        <v>12</v>
      </c>
      <c r="B36" s="23">
        <v>227</v>
      </c>
      <c r="C36" s="8" t="s">
        <v>112</v>
      </c>
      <c r="D36" s="8" t="s">
        <v>94</v>
      </c>
      <c r="F36" s="8">
        <f t="shared" si="8"/>
        <v>37</v>
      </c>
      <c r="G36" s="8">
        <f t="shared" si="9"/>
        <v>45</v>
      </c>
      <c r="H36" s="8">
        <f t="shared" si="10"/>
        <v>39</v>
      </c>
      <c r="I36" s="25">
        <f t="shared" si="11"/>
        <v>121</v>
      </c>
      <c r="J36" s="8">
        <f t="shared" si="12"/>
        <v>12</v>
      </c>
      <c r="M36" s="58">
        <f t="shared" si="13"/>
        <v>0</v>
      </c>
      <c r="U36" s="9">
        <v>12</v>
      </c>
      <c r="V36" s="8">
        <v>39</v>
      </c>
      <c r="W36" s="8">
        <v>37</v>
      </c>
      <c r="X36" s="7">
        <v>14</v>
      </c>
    </row>
    <row r="37" spans="1:24" x14ac:dyDescent="0.3">
      <c r="A37" s="8">
        <v>13</v>
      </c>
      <c r="B37" s="23">
        <v>223</v>
      </c>
      <c r="C37" s="8" t="s">
        <v>161</v>
      </c>
      <c r="D37" s="8" t="s">
        <v>54</v>
      </c>
      <c r="F37" s="8">
        <f t="shared" si="8"/>
        <v>38.5</v>
      </c>
      <c r="G37" s="8">
        <f t="shared" si="9"/>
        <v>36</v>
      </c>
      <c r="H37" s="8">
        <f t="shared" si="10"/>
        <v>46</v>
      </c>
      <c r="I37" s="25">
        <f t="shared" si="11"/>
        <v>120.5</v>
      </c>
      <c r="J37" s="8">
        <f t="shared" si="12"/>
        <v>13</v>
      </c>
      <c r="M37" s="58">
        <f t="shared" si="13"/>
        <v>0</v>
      </c>
      <c r="U37" s="9">
        <v>13</v>
      </c>
      <c r="V37" s="8">
        <v>38</v>
      </c>
      <c r="W37" s="8">
        <v>38</v>
      </c>
      <c r="X37" s="7">
        <v>13</v>
      </c>
    </row>
    <row r="38" spans="1:24" x14ac:dyDescent="0.3">
      <c r="A38" s="8">
        <v>14</v>
      </c>
      <c r="B38" s="23">
        <v>222</v>
      </c>
      <c r="C38" s="8" t="s">
        <v>116</v>
      </c>
      <c r="D38" s="8" t="s">
        <v>52</v>
      </c>
      <c r="F38" s="8">
        <f t="shared" si="8"/>
        <v>41</v>
      </c>
      <c r="G38" s="8">
        <f t="shared" si="9"/>
        <v>37</v>
      </c>
      <c r="H38" s="8">
        <f t="shared" si="10"/>
        <v>38</v>
      </c>
      <c r="I38" s="25">
        <f t="shared" si="11"/>
        <v>116</v>
      </c>
      <c r="J38" s="8">
        <f t="shared" si="12"/>
        <v>14</v>
      </c>
      <c r="M38" s="58">
        <f t="shared" si="13"/>
        <v>0</v>
      </c>
      <c r="U38" s="9">
        <v>14</v>
      </c>
      <c r="V38" s="8">
        <v>37</v>
      </c>
      <c r="W38" s="8">
        <v>39</v>
      </c>
      <c r="X38" s="7">
        <v>12</v>
      </c>
    </row>
    <row r="39" spans="1:24" x14ac:dyDescent="0.3">
      <c r="A39" s="8">
        <v>15</v>
      </c>
      <c r="B39" s="23">
        <v>220</v>
      </c>
      <c r="C39" s="8" t="s">
        <v>160</v>
      </c>
      <c r="D39" s="8" t="s">
        <v>54</v>
      </c>
      <c r="F39" s="8">
        <f t="shared" si="8"/>
        <v>36</v>
      </c>
      <c r="G39" s="8">
        <f t="shared" si="9"/>
        <v>38.5</v>
      </c>
      <c r="H39" s="8">
        <f t="shared" si="10"/>
        <v>36</v>
      </c>
      <c r="I39" s="25">
        <f t="shared" si="11"/>
        <v>110.5</v>
      </c>
      <c r="J39" s="8">
        <f t="shared" si="12"/>
        <v>15</v>
      </c>
      <c r="M39" s="58">
        <f t="shared" si="13"/>
        <v>0</v>
      </c>
      <c r="U39" s="9">
        <v>15</v>
      </c>
      <c r="V39" s="8">
        <v>36</v>
      </c>
      <c r="W39" s="8">
        <v>40</v>
      </c>
      <c r="X39" s="7">
        <v>11</v>
      </c>
    </row>
    <row r="40" spans="1:24" x14ac:dyDescent="0.3">
      <c r="A40" s="8">
        <v>16</v>
      </c>
      <c r="B40" s="23">
        <v>218</v>
      </c>
      <c r="C40" s="8" t="s">
        <v>110</v>
      </c>
      <c r="D40" s="8" t="s">
        <v>35</v>
      </c>
      <c r="F40" s="8">
        <f t="shared" si="8"/>
        <v>35</v>
      </c>
      <c r="G40" s="8">
        <f t="shared" si="9"/>
        <v>35</v>
      </c>
      <c r="H40" s="8">
        <f t="shared" si="10"/>
        <v>35</v>
      </c>
      <c r="I40" s="25">
        <f t="shared" si="11"/>
        <v>105</v>
      </c>
      <c r="J40" s="8">
        <f t="shared" si="12"/>
        <v>16</v>
      </c>
      <c r="M40" s="58">
        <f t="shared" si="13"/>
        <v>0</v>
      </c>
      <c r="U40" s="9">
        <v>16</v>
      </c>
      <c r="V40" s="8">
        <v>35</v>
      </c>
      <c r="W40" s="8">
        <v>41</v>
      </c>
      <c r="X40" s="7">
        <v>10</v>
      </c>
    </row>
    <row r="41" spans="1:24" x14ac:dyDescent="0.3">
      <c r="U41" s="9">
        <v>17</v>
      </c>
      <c r="V41" s="8">
        <v>34</v>
      </c>
      <c r="W41" s="8">
        <v>42</v>
      </c>
      <c r="X41" s="7">
        <v>9</v>
      </c>
    </row>
    <row r="42" spans="1:24" x14ac:dyDescent="0.3">
      <c r="U42" s="9">
        <v>18</v>
      </c>
      <c r="V42" s="8">
        <v>33</v>
      </c>
      <c r="W42" s="8">
        <v>43</v>
      </c>
      <c r="X42" s="7">
        <v>8</v>
      </c>
    </row>
    <row r="43" spans="1:24" x14ac:dyDescent="0.3">
      <c r="A43" s="10" t="s">
        <v>10</v>
      </c>
      <c r="B43" s="10"/>
      <c r="C43" s="11">
        <v>12</v>
      </c>
      <c r="D43" s="10"/>
      <c r="E43" s="10"/>
      <c r="F43" s="10"/>
      <c r="U43" s="9">
        <v>19</v>
      </c>
      <c r="V43" s="8">
        <v>32</v>
      </c>
      <c r="W43" s="8">
        <v>44</v>
      </c>
      <c r="X43" s="7">
        <v>7</v>
      </c>
    </row>
    <row r="44" spans="1:24" x14ac:dyDescent="0.3">
      <c r="G44" s="3"/>
      <c r="U44" s="9">
        <v>20</v>
      </c>
      <c r="V44" s="8">
        <v>31</v>
      </c>
      <c r="W44" s="8">
        <v>45</v>
      </c>
      <c r="X44" s="7">
        <v>6</v>
      </c>
    </row>
    <row r="45" spans="1:24" x14ac:dyDescent="0.3">
      <c r="A45" s="96" t="str">
        <f>$A$1</f>
        <v>Minor Girls 9 Years</v>
      </c>
      <c r="B45" s="96"/>
      <c r="C45" s="96"/>
      <c r="D45" s="96"/>
      <c r="E45" s="29"/>
      <c r="U45" s="9">
        <v>21</v>
      </c>
      <c r="V45" s="8">
        <v>30</v>
      </c>
      <c r="W45" s="8">
        <v>46</v>
      </c>
      <c r="X45" s="7">
        <v>5</v>
      </c>
    </row>
    <row r="46" spans="1:24" x14ac:dyDescent="0.3">
      <c r="A46" s="8" t="s">
        <v>9</v>
      </c>
      <c r="B46" s="23">
        <v>221</v>
      </c>
      <c r="C46" s="8" t="s">
        <v>74</v>
      </c>
      <c r="D46" s="8" t="s">
        <v>35</v>
      </c>
      <c r="U46" s="9">
        <v>22</v>
      </c>
      <c r="V46" s="8">
        <v>29</v>
      </c>
      <c r="W46" s="8">
        <v>47</v>
      </c>
      <c r="X46" s="7">
        <v>4</v>
      </c>
    </row>
    <row r="47" spans="1:24" x14ac:dyDescent="0.3">
      <c r="A47" s="8" t="s">
        <v>0</v>
      </c>
      <c r="B47" s="23">
        <v>219</v>
      </c>
      <c r="C47" s="8" t="s">
        <v>62</v>
      </c>
      <c r="D47" s="8" t="s">
        <v>106</v>
      </c>
      <c r="U47" s="9">
        <v>23</v>
      </c>
      <c r="V47" s="8">
        <v>28</v>
      </c>
      <c r="W47" s="8">
        <v>48</v>
      </c>
      <c r="X47" s="7">
        <v>3</v>
      </c>
    </row>
    <row r="48" spans="1:24" x14ac:dyDescent="0.3">
      <c r="A48" s="8" t="s">
        <v>1</v>
      </c>
      <c r="B48" s="23">
        <v>225</v>
      </c>
      <c r="C48" s="8" t="s">
        <v>93</v>
      </c>
      <c r="D48" s="8" t="s">
        <v>94</v>
      </c>
      <c r="U48" s="9">
        <v>24</v>
      </c>
      <c r="V48" s="8">
        <v>27</v>
      </c>
      <c r="W48" s="8">
        <v>49</v>
      </c>
      <c r="X48" s="7">
        <v>2</v>
      </c>
    </row>
    <row r="49" spans="1:24" ht="15" thickBot="1" x14ac:dyDescent="0.35">
      <c r="A49" s="8" t="s">
        <v>8</v>
      </c>
      <c r="B49" s="23">
        <v>229</v>
      </c>
      <c r="C49" s="8" t="s">
        <v>162</v>
      </c>
      <c r="D49" s="8" t="s">
        <v>51</v>
      </c>
      <c r="U49" s="6">
        <v>25</v>
      </c>
      <c r="V49" s="5">
        <v>26</v>
      </c>
      <c r="W49" s="5">
        <v>50</v>
      </c>
      <c r="X49" s="4">
        <v>1</v>
      </c>
    </row>
    <row r="50" spans="1:24" x14ac:dyDescent="0.3">
      <c r="A50" s="8" t="s">
        <v>7</v>
      </c>
      <c r="B50" s="23">
        <v>215</v>
      </c>
      <c r="C50" s="8" t="s">
        <v>55</v>
      </c>
      <c r="D50" s="8" t="s">
        <v>52</v>
      </c>
    </row>
    <row r="51" spans="1:24" x14ac:dyDescent="0.3">
      <c r="A51" s="8" t="s">
        <v>6</v>
      </c>
      <c r="B51" s="23">
        <v>226</v>
      </c>
      <c r="C51" s="8" t="s">
        <v>115</v>
      </c>
      <c r="D51" s="8" t="s">
        <v>54</v>
      </c>
    </row>
    <row r="52" spans="1:24" x14ac:dyDescent="0.3">
      <c r="A52" s="8" t="s">
        <v>5</v>
      </c>
      <c r="B52" s="23">
        <v>214</v>
      </c>
      <c r="C52" s="8" t="s">
        <v>113</v>
      </c>
      <c r="D52" s="8" t="s">
        <v>54</v>
      </c>
    </row>
    <row r="53" spans="1:24" x14ac:dyDescent="0.3">
      <c r="A53" s="8" t="s">
        <v>4</v>
      </c>
      <c r="B53" s="23">
        <v>224</v>
      </c>
      <c r="C53" s="8" t="s">
        <v>61</v>
      </c>
      <c r="D53" s="8" t="s">
        <v>50</v>
      </c>
    </row>
    <row r="54" spans="1:24" x14ac:dyDescent="0.3">
      <c r="A54" s="8" t="s">
        <v>38</v>
      </c>
      <c r="B54" s="23">
        <v>228</v>
      </c>
      <c r="C54" s="8" t="s">
        <v>73</v>
      </c>
      <c r="D54" s="8" t="s">
        <v>52</v>
      </c>
    </row>
    <row r="55" spans="1:24" x14ac:dyDescent="0.3">
      <c r="A55" s="8" t="s">
        <v>39</v>
      </c>
      <c r="B55" s="23">
        <v>217</v>
      </c>
      <c r="C55" s="8" t="s">
        <v>111</v>
      </c>
      <c r="D55" s="8" t="s">
        <v>54</v>
      </c>
    </row>
    <row r="56" spans="1:24" x14ac:dyDescent="0.3">
      <c r="A56" s="8" t="s">
        <v>44</v>
      </c>
      <c r="B56" s="23">
        <v>216</v>
      </c>
      <c r="C56" s="8" t="s">
        <v>114</v>
      </c>
      <c r="D56" s="8" t="s">
        <v>51</v>
      </c>
    </row>
    <row r="57" spans="1:24" x14ac:dyDescent="0.3">
      <c r="A57" s="8" t="s">
        <v>45</v>
      </c>
      <c r="B57" s="23">
        <v>227</v>
      </c>
      <c r="C57" s="8" t="s">
        <v>112</v>
      </c>
      <c r="D57" s="8" t="s">
        <v>94</v>
      </c>
    </row>
    <row r="58" spans="1:24" x14ac:dyDescent="0.3">
      <c r="A58" s="8" t="s">
        <v>46</v>
      </c>
      <c r="B58" s="23">
        <v>223</v>
      </c>
      <c r="C58" s="8" t="s">
        <v>161</v>
      </c>
      <c r="D58" s="8" t="s">
        <v>54</v>
      </c>
    </row>
    <row r="59" spans="1:24" x14ac:dyDescent="0.3">
      <c r="A59" s="8" t="s">
        <v>47</v>
      </c>
      <c r="B59" s="23">
        <v>222</v>
      </c>
      <c r="C59" s="8" t="s">
        <v>116</v>
      </c>
      <c r="D59" s="8" t="s">
        <v>52</v>
      </c>
    </row>
    <row r="60" spans="1:24" x14ac:dyDescent="0.3">
      <c r="A60" s="8" t="s">
        <v>53</v>
      </c>
      <c r="B60" s="23">
        <v>220</v>
      </c>
      <c r="C60" s="8" t="s">
        <v>160</v>
      </c>
      <c r="D60" s="8" t="s">
        <v>54</v>
      </c>
    </row>
    <row r="61" spans="1:24" x14ac:dyDescent="0.3">
      <c r="A61" s="8" t="s">
        <v>60</v>
      </c>
      <c r="B61" s="23">
        <v>218</v>
      </c>
      <c r="C61" s="8" t="s">
        <v>110</v>
      </c>
      <c r="D61" s="8" t="s">
        <v>35</v>
      </c>
      <c r="E61"/>
    </row>
    <row r="62" spans="1:24" x14ac:dyDescent="0.3">
      <c r="P62"/>
    </row>
    <row r="63" spans="1:24" x14ac:dyDescent="0.3">
      <c r="A63" s="24" t="s">
        <v>3</v>
      </c>
      <c r="B63" s="2"/>
      <c r="C63" s="2"/>
      <c r="D63" s="2"/>
      <c r="E63" s="2"/>
      <c r="N63"/>
      <c r="O63" s="32"/>
      <c r="P63"/>
    </row>
    <row r="64" spans="1:24" x14ac:dyDescent="0.3">
      <c r="A64" s="1" t="s">
        <v>2</v>
      </c>
      <c r="B64" s="2"/>
      <c r="C64" s="2"/>
      <c r="D64" s="2"/>
      <c r="E64" s="2"/>
      <c r="N64"/>
      <c r="O64" s="33"/>
      <c r="P64"/>
    </row>
    <row r="65" spans="1:16" ht="18" x14ac:dyDescent="0.35">
      <c r="A65" s="97" t="str">
        <f>$A$1</f>
        <v>Minor Girls 9 Years</v>
      </c>
      <c r="B65" s="97"/>
      <c r="C65" s="97"/>
      <c r="D65" s="97"/>
      <c r="E65" s="97"/>
      <c r="F65" s="97"/>
      <c r="N65"/>
      <c r="O65" s="31"/>
    </row>
    <row r="66" spans="1:16" ht="18" x14ac:dyDescent="0.35">
      <c r="A66" s="43" t="s">
        <v>48</v>
      </c>
      <c r="B66" s="42"/>
      <c r="C66" s="42"/>
      <c r="D66" s="42"/>
      <c r="E66" s="42"/>
      <c r="F66" s="42"/>
      <c r="P66"/>
    </row>
    <row r="67" spans="1:16" ht="18" x14ac:dyDescent="0.35">
      <c r="A67" s="42" t="s">
        <v>41</v>
      </c>
      <c r="B67" s="42"/>
      <c r="C67" s="42"/>
      <c r="D67" s="42"/>
      <c r="E67" s="42"/>
      <c r="F67" s="42"/>
    </row>
    <row r="68" spans="1:16" ht="18" x14ac:dyDescent="0.35">
      <c r="A68" s="42"/>
      <c r="B68" s="63">
        <v>218</v>
      </c>
      <c r="C68" s="42" t="s">
        <v>110</v>
      </c>
      <c r="D68" s="42" t="s">
        <v>35</v>
      </c>
      <c r="E68" s="42"/>
      <c r="F68" s="42"/>
    </row>
    <row r="69" spans="1:16" ht="18" x14ac:dyDescent="0.35">
      <c r="A69" s="42"/>
      <c r="B69" s="63">
        <v>220</v>
      </c>
      <c r="C69" s="42" t="s">
        <v>160</v>
      </c>
      <c r="D69" s="42" t="s">
        <v>54</v>
      </c>
      <c r="E69" s="42"/>
      <c r="F69" s="42"/>
    </row>
    <row r="70" spans="1:16" ht="18" x14ac:dyDescent="0.35">
      <c r="A70" s="42"/>
      <c r="B70" s="63">
        <v>222</v>
      </c>
      <c r="C70" s="42" t="s">
        <v>116</v>
      </c>
      <c r="D70" s="42" t="s">
        <v>52</v>
      </c>
      <c r="E70" s="42"/>
      <c r="F70" s="42"/>
    </row>
    <row r="71" spans="1:16" ht="18" x14ac:dyDescent="0.35">
      <c r="A71" s="42"/>
      <c r="B71" s="63">
        <v>223</v>
      </c>
      <c r="C71" s="42" t="s">
        <v>161</v>
      </c>
      <c r="D71" s="42" t="s">
        <v>54</v>
      </c>
      <c r="E71" s="42"/>
      <c r="F71" s="42"/>
    </row>
    <row r="72" spans="1:16" ht="18" x14ac:dyDescent="0.35">
      <c r="A72" s="42"/>
      <c r="B72" s="42"/>
      <c r="C72" s="42"/>
      <c r="D72" s="42"/>
      <c r="E72" s="42"/>
      <c r="F72" s="42"/>
    </row>
    <row r="73" spans="1:16" ht="18" x14ac:dyDescent="0.35">
      <c r="A73" s="42" t="s">
        <v>45</v>
      </c>
      <c r="B73" s="63">
        <v>227</v>
      </c>
      <c r="C73" s="42" t="s">
        <v>112</v>
      </c>
      <c r="D73" s="42" t="s">
        <v>94</v>
      </c>
      <c r="E73" s="42"/>
      <c r="F73" s="42"/>
    </row>
    <row r="74" spans="1:16" ht="18" x14ac:dyDescent="0.35">
      <c r="A74" s="42" t="s">
        <v>44</v>
      </c>
      <c r="B74" s="63">
        <v>216</v>
      </c>
      <c r="C74" s="42" t="s">
        <v>114</v>
      </c>
      <c r="D74" s="42" t="s">
        <v>51</v>
      </c>
      <c r="E74" s="42"/>
      <c r="F74" s="42"/>
    </row>
    <row r="75" spans="1:16" ht="18" x14ac:dyDescent="0.35">
      <c r="A75" s="42" t="s">
        <v>39</v>
      </c>
      <c r="B75" s="63">
        <v>217</v>
      </c>
      <c r="C75" s="42" t="s">
        <v>111</v>
      </c>
      <c r="D75" s="42" t="s">
        <v>54</v>
      </c>
      <c r="E75" s="42"/>
      <c r="F75" s="42"/>
    </row>
    <row r="76" spans="1:16" ht="18" x14ac:dyDescent="0.35">
      <c r="A76" s="42" t="s">
        <v>38</v>
      </c>
      <c r="B76" s="63">
        <v>228</v>
      </c>
      <c r="C76" s="42" t="s">
        <v>73</v>
      </c>
      <c r="D76" s="42" t="s">
        <v>52</v>
      </c>
      <c r="E76" s="42"/>
      <c r="F76" s="42"/>
      <c r="P76"/>
    </row>
    <row r="77" spans="1:16" ht="18" x14ac:dyDescent="0.35">
      <c r="A77" s="42" t="s">
        <v>4</v>
      </c>
      <c r="B77" s="63">
        <v>224</v>
      </c>
      <c r="C77" s="42" t="s">
        <v>61</v>
      </c>
      <c r="D77" s="42" t="s">
        <v>50</v>
      </c>
      <c r="E77" s="42"/>
      <c r="F77" s="42"/>
      <c r="P77"/>
    </row>
    <row r="78" spans="1:16" ht="18" x14ac:dyDescent="0.35">
      <c r="A78" s="42" t="s">
        <v>5</v>
      </c>
      <c r="B78" s="63">
        <v>214</v>
      </c>
      <c r="C78" s="42" t="s">
        <v>113</v>
      </c>
      <c r="D78" s="42" t="s">
        <v>54</v>
      </c>
      <c r="E78" s="42"/>
      <c r="F78" s="42"/>
      <c r="P78"/>
    </row>
    <row r="79" spans="1:16" ht="18" x14ac:dyDescent="0.35">
      <c r="A79" s="42" t="s">
        <v>6</v>
      </c>
      <c r="B79" s="63">
        <v>226</v>
      </c>
      <c r="C79" s="42" t="s">
        <v>115</v>
      </c>
      <c r="D79" s="42" t="s">
        <v>54</v>
      </c>
      <c r="E79" s="42"/>
      <c r="F79" s="42"/>
      <c r="P79"/>
    </row>
    <row r="80" spans="1:16" ht="18" x14ac:dyDescent="0.35">
      <c r="A80" s="42" t="s">
        <v>7</v>
      </c>
      <c r="B80" s="63">
        <v>215</v>
      </c>
      <c r="C80" s="42" t="s">
        <v>55</v>
      </c>
      <c r="D80" s="42" t="s">
        <v>52</v>
      </c>
      <c r="E80" s="42"/>
      <c r="F80" s="43" t="s">
        <v>42</v>
      </c>
      <c r="O80" s="23"/>
    </row>
    <row r="81" spans="1:15" ht="18" x14ac:dyDescent="0.35">
      <c r="A81" s="42" t="s">
        <v>8</v>
      </c>
      <c r="B81" s="63">
        <v>229</v>
      </c>
      <c r="C81" s="42" t="s">
        <v>162</v>
      </c>
      <c r="D81" s="42" t="s">
        <v>51</v>
      </c>
      <c r="E81" s="42"/>
      <c r="F81" s="43" t="s">
        <v>42</v>
      </c>
      <c r="O81" s="23"/>
    </row>
    <row r="82" spans="1:15" ht="18" x14ac:dyDescent="0.35">
      <c r="A82" s="42" t="s">
        <v>1</v>
      </c>
      <c r="B82" s="63">
        <v>225</v>
      </c>
      <c r="C82" s="42" t="s">
        <v>93</v>
      </c>
      <c r="D82" s="42" t="s">
        <v>94</v>
      </c>
      <c r="E82" s="42"/>
      <c r="F82" s="43" t="s">
        <v>42</v>
      </c>
      <c r="O82" s="23"/>
    </row>
    <row r="83" spans="1:15" ht="18" x14ac:dyDescent="0.35">
      <c r="A83" s="42" t="s">
        <v>0</v>
      </c>
      <c r="B83" s="63">
        <v>219</v>
      </c>
      <c r="C83" s="42" t="s">
        <v>62</v>
      </c>
      <c r="D83" s="42" t="s">
        <v>106</v>
      </c>
      <c r="E83" s="42"/>
      <c r="F83" s="43" t="s">
        <v>42</v>
      </c>
      <c r="H83" s="20"/>
      <c r="I83" s="21"/>
      <c r="K83" s="23"/>
      <c r="L83" s="23"/>
      <c r="O83" s="23"/>
    </row>
    <row r="84" spans="1:15" ht="18" x14ac:dyDescent="0.35">
      <c r="A84" s="42"/>
      <c r="B84" s="55"/>
      <c r="C84" s="56"/>
      <c r="D84" s="56"/>
      <c r="E84" s="56"/>
      <c r="F84" s="42"/>
      <c r="H84" s="20"/>
      <c r="I84" s="21"/>
      <c r="J84" s="21"/>
      <c r="O84" s="23"/>
    </row>
    <row r="85" spans="1:15" ht="18" x14ac:dyDescent="0.35">
      <c r="A85" s="43" t="s">
        <v>131</v>
      </c>
      <c r="B85" s="42"/>
      <c r="C85" s="42"/>
      <c r="D85" s="42"/>
      <c r="E85" s="42"/>
      <c r="F85" s="42"/>
      <c r="H85" s="20"/>
      <c r="I85" s="21"/>
      <c r="J85" s="21"/>
      <c r="O85" s="23"/>
    </row>
    <row r="86" spans="1:15" ht="18" x14ac:dyDescent="0.35">
      <c r="A86" s="42" t="s">
        <v>9</v>
      </c>
      <c r="B86" s="63">
        <v>221</v>
      </c>
      <c r="C86" s="42" t="s">
        <v>74</v>
      </c>
      <c r="D86" s="42" t="s">
        <v>35</v>
      </c>
      <c r="E86" s="42"/>
      <c r="F86" s="43" t="s">
        <v>42</v>
      </c>
      <c r="H86" s="20"/>
      <c r="I86" s="21"/>
      <c r="J86" s="21"/>
      <c r="O86" s="23"/>
    </row>
    <row r="87" spans="1:15" ht="18" x14ac:dyDescent="0.35">
      <c r="A87" s="42"/>
      <c r="B87" s="42"/>
      <c r="C87" s="42"/>
      <c r="D87" s="42"/>
      <c r="E87" s="42"/>
      <c r="F87" s="42"/>
      <c r="G87"/>
      <c r="H87" s="20"/>
      <c r="I87" s="21"/>
      <c r="J87" s="21"/>
      <c r="O87" s="23"/>
    </row>
    <row r="88" spans="1:15" ht="18" x14ac:dyDescent="0.35">
      <c r="A88" s="43" t="s">
        <v>49</v>
      </c>
      <c r="B88" s="42"/>
      <c r="C88" s="42"/>
      <c r="D88" s="42"/>
      <c r="E88" s="42"/>
      <c r="F88" s="42"/>
      <c r="H88" s="20"/>
      <c r="I88" s="21"/>
      <c r="J88" s="21"/>
      <c r="O88" s="23"/>
    </row>
    <row r="89" spans="1:15" ht="18" x14ac:dyDescent="0.35">
      <c r="A89" s="41"/>
      <c r="B89" s="42" t="s">
        <v>217</v>
      </c>
      <c r="C89" s="42"/>
      <c r="D89" s="42"/>
      <c r="E89" s="42"/>
      <c r="F89" s="42"/>
      <c r="O89" s="23"/>
    </row>
    <row r="90" spans="1:15" ht="18" x14ac:dyDescent="0.35">
      <c r="A90" s="42"/>
      <c r="B90" s="42" t="s">
        <v>218</v>
      </c>
      <c r="C90" s="42"/>
      <c r="D90" s="42"/>
      <c r="E90" s="42"/>
      <c r="F90" s="42"/>
      <c r="O90" s="23"/>
    </row>
    <row r="91" spans="1:15" ht="18" x14ac:dyDescent="0.35">
      <c r="A91" s="42"/>
      <c r="B91" s="41"/>
      <c r="C91" s="42"/>
      <c r="D91" s="42"/>
      <c r="E91" s="42"/>
      <c r="F91" s="42"/>
    </row>
    <row r="92" spans="1:15" ht="18" x14ac:dyDescent="0.35">
      <c r="A92" s="42"/>
      <c r="B92" s="42"/>
      <c r="C92" s="42"/>
      <c r="D92" s="42"/>
      <c r="E92" s="42"/>
      <c r="F92" s="42"/>
    </row>
    <row r="93" spans="1:15" ht="18" x14ac:dyDescent="0.35">
      <c r="A93" s="42"/>
      <c r="B93" s="44" t="s">
        <v>42</v>
      </c>
      <c r="C93" s="44" t="s">
        <v>43</v>
      </c>
      <c r="D93" s="42"/>
      <c r="E93" s="42"/>
      <c r="F93" s="42"/>
    </row>
  </sheetData>
  <autoFilter ref="B24:J40" xr:uid="{563DEF8A-43A1-495D-BF3E-5584F82EB532}">
    <sortState xmlns:xlrd2="http://schemas.microsoft.com/office/spreadsheetml/2017/richdata2" ref="B25:J40">
      <sortCondition ref="J24:J40"/>
    </sortState>
  </autoFilter>
  <sortState xmlns:xlrd2="http://schemas.microsoft.com/office/spreadsheetml/2017/richdata2" ref="N80:Q91">
    <sortCondition descending="1" ref="N80:N91"/>
  </sortState>
  <mergeCells count="11">
    <mergeCell ref="F2:K2"/>
    <mergeCell ref="M2:R2"/>
    <mergeCell ref="T2:Y2"/>
    <mergeCell ref="F3:K3"/>
    <mergeCell ref="M3:R3"/>
    <mergeCell ref="T3:Y3"/>
    <mergeCell ref="AA3:AB3"/>
    <mergeCell ref="A23:C23"/>
    <mergeCell ref="U23:X23"/>
    <mergeCell ref="A45:D45"/>
    <mergeCell ref="A65:F65"/>
  </mergeCells>
  <conditionalFormatting sqref="I5:J20">
    <cfRule type="duplicateValues" dxfId="15" priority="24"/>
  </conditionalFormatting>
  <conditionalFormatting sqref="I25:J40">
    <cfRule type="duplicateValues" dxfId="14" priority="23"/>
  </conditionalFormatting>
  <conditionalFormatting sqref="P5:Q20">
    <cfRule type="duplicateValues" dxfId="13" priority="26"/>
  </conditionalFormatting>
  <conditionalFormatting sqref="W5:X20">
    <cfRule type="duplicateValues" dxfId="12" priority="28"/>
  </conditionalFormatting>
  <printOptions gridLines="1"/>
  <pageMargins left="0.7" right="0.7" top="0.75" bottom="0.75" header="0.3" footer="0.3"/>
  <pageSetup paperSize="9" scale="74" fitToHeight="0" orientation="portrait" r:id="rId1"/>
  <headerFooter alignWithMargins="0">
    <oddHeader>&amp;C2022 WA STATE SOLO CHAMPIONSHIP</oddHeader>
  </headerFooter>
  <colBreaks count="2" manualBreakCount="2">
    <brk id="12" max="1048575" man="1"/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5DF7E-BFA7-46B0-BF24-205FFB8414A8}">
  <sheetPr>
    <tabColor theme="7" tint="0.79998168889431442"/>
    <pageSetUpPr fitToPage="1"/>
  </sheetPr>
  <dimension ref="A1:AB35"/>
  <sheetViews>
    <sheetView zoomScale="80" zoomScaleNormal="80" workbookViewId="0">
      <pane xSplit="4" ySplit="4" topLeftCell="E7" activePane="bottomRight" state="frozen"/>
      <selection activeCell="T6" sqref="T6"/>
      <selection pane="topRight" activeCell="T6" sqref="T6"/>
      <selection pane="bottomLeft" activeCell="T6" sqref="T6"/>
      <selection pane="bottomRight" activeCell="P19" sqref="P19"/>
    </sheetView>
  </sheetViews>
  <sheetFormatPr defaultColWidth="9.109375" defaultRowHeight="14.4" outlineLevelCol="1" x14ac:dyDescent="0.3"/>
  <cols>
    <col min="1" max="1" width="6.88671875" style="8" customWidth="1"/>
    <col min="2" max="2" width="5.44140625" style="8" bestFit="1" customWidth="1"/>
    <col min="3" max="3" width="21.6640625" style="8" customWidth="1" outlineLevel="1"/>
    <col min="4" max="4" width="19.88671875" style="8" customWidth="1" outlineLevel="1"/>
    <col min="5" max="5" width="2.5546875" style="8" customWidth="1"/>
    <col min="6" max="6" width="11.109375" style="8" customWidth="1" outlineLevel="1"/>
    <col min="7" max="7" width="10.44140625" style="8" customWidth="1" outlineLevel="1"/>
    <col min="8" max="8" width="12.109375" style="8" customWidth="1" outlineLevel="1"/>
    <col min="9" max="9" width="7.109375" style="8" customWidth="1" outlineLevel="1"/>
    <col min="10" max="10" width="8.33203125" style="8" customWidth="1" outlineLevel="1"/>
    <col min="11" max="11" width="9" style="8" customWidth="1" outlineLevel="1"/>
    <col min="12" max="12" width="2.6640625" style="8" customWidth="1"/>
    <col min="13" max="13" width="11.109375" style="8" customWidth="1" outlineLevel="1"/>
    <col min="14" max="14" width="10.44140625" style="8" customWidth="1" outlineLevel="1"/>
    <col min="15" max="15" width="10.5546875" style="8" customWidth="1" outlineLevel="1"/>
    <col min="16" max="16" width="6" style="8" customWidth="1" outlineLevel="1"/>
    <col min="17" max="17" width="8.33203125" style="8" customWidth="1" outlineLevel="1"/>
    <col min="18" max="18" width="9" style="8" customWidth="1" outlineLevel="1"/>
    <col min="19" max="19" width="2.5546875" style="8" customWidth="1"/>
    <col min="20" max="20" width="11.109375" style="8" customWidth="1" outlineLevel="1"/>
    <col min="21" max="21" width="10.44140625" style="8" customWidth="1" outlineLevel="1"/>
    <col min="22" max="22" width="10.5546875" style="8" customWidth="1" outlineLevel="1"/>
    <col min="23" max="23" width="6" style="8" customWidth="1" outlineLevel="1"/>
    <col min="24" max="24" width="8.33203125" style="8" customWidth="1" outlineLevel="1"/>
    <col min="25" max="25" width="9" style="8" customWidth="1" outlineLevel="1"/>
    <col min="26" max="26" width="2.5546875" style="8" customWidth="1"/>
    <col min="27" max="28" width="5.88671875" style="8" bestFit="1" customWidth="1"/>
    <col min="29" max="16384" width="9.109375" style="8"/>
  </cols>
  <sheetData>
    <row r="1" spans="1:28" ht="16.2" thickBot="1" x14ac:dyDescent="0.35">
      <c r="A1" s="60" t="s">
        <v>185</v>
      </c>
      <c r="B1" s="1"/>
      <c r="C1" s="1"/>
      <c r="E1" s="1"/>
      <c r="F1" s="1"/>
      <c r="H1" s="1"/>
      <c r="M1" s="1"/>
      <c r="O1" s="1"/>
      <c r="T1" s="1"/>
      <c r="V1" s="1"/>
    </row>
    <row r="2" spans="1:28" ht="15" thickBot="1" x14ac:dyDescent="0.35">
      <c r="A2" s="1"/>
      <c r="F2" s="98" t="str">
        <f>VLOOKUP(F3,Judges!$B$5:$C$7,2, FALSE)</f>
        <v>Clare McNeill-Arnall ADCRG</v>
      </c>
      <c r="G2" s="99"/>
      <c r="H2" s="99"/>
      <c r="I2" s="99"/>
      <c r="J2" s="99"/>
      <c r="K2" s="100"/>
      <c r="M2" s="98" t="str">
        <f>VLOOKUP(M3,Judges!$B$5:$C$7,2, FALSE)</f>
        <v>Chris Carswell ADCRG</v>
      </c>
      <c r="N2" s="99"/>
      <c r="O2" s="99"/>
      <c r="P2" s="99"/>
      <c r="Q2" s="99"/>
      <c r="R2" s="100"/>
      <c r="T2" s="98" t="str">
        <f>VLOOKUP(T3,Judges!$B$5:$C$7,2, FALSE)</f>
        <v>Helan Green ADCRG</v>
      </c>
      <c r="U2" s="99"/>
      <c r="V2" s="99"/>
      <c r="W2" s="99"/>
      <c r="X2" s="99"/>
      <c r="Y2" s="100"/>
    </row>
    <row r="3" spans="1:28" s="1" customFormat="1" x14ac:dyDescent="0.3">
      <c r="A3" s="27"/>
      <c r="B3" s="27" t="s">
        <v>20</v>
      </c>
      <c r="C3" s="27" t="s">
        <v>33</v>
      </c>
      <c r="D3" s="27" t="s">
        <v>18</v>
      </c>
      <c r="F3" s="90" t="s">
        <v>17</v>
      </c>
      <c r="G3" s="101"/>
      <c r="H3" s="101"/>
      <c r="I3" s="101"/>
      <c r="J3" s="101"/>
      <c r="K3" s="91"/>
      <c r="M3" s="90" t="s">
        <v>16</v>
      </c>
      <c r="N3" s="101"/>
      <c r="O3" s="101"/>
      <c r="P3" s="101"/>
      <c r="Q3" s="101"/>
      <c r="R3" s="91"/>
      <c r="T3" s="90" t="s">
        <v>15</v>
      </c>
      <c r="U3" s="101"/>
      <c r="V3" s="101"/>
      <c r="W3" s="101"/>
      <c r="X3" s="101"/>
      <c r="Y3" s="91"/>
      <c r="AA3" s="90" t="s">
        <v>14</v>
      </c>
      <c r="AB3" s="91"/>
    </row>
    <row r="4" spans="1:28" s="1" customFormat="1" x14ac:dyDescent="0.3">
      <c r="A4" s="27"/>
      <c r="B4" s="27"/>
      <c r="C4" s="27"/>
      <c r="D4" s="27"/>
      <c r="F4" s="28" t="s">
        <v>28</v>
      </c>
      <c r="G4" s="29" t="s">
        <v>27</v>
      </c>
      <c r="H4" s="29" t="s">
        <v>26</v>
      </c>
      <c r="I4" s="29" t="s">
        <v>14</v>
      </c>
      <c r="J4" s="29" t="s">
        <v>32</v>
      </c>
      <c r="K4" s="30" t="s">
        <v>31</v>
      </c>
      <c r="M4" s="28" t="s">
        <v>28</v>
      </c>
      <c r="N4" s="29" t="s">
        <v>27</v>
      </c>
      <c r="O4" s="29" t="s">
        <v>26</v>
      </c>
      <c r="P4" s="29" t="s">
        <v>14</v>
      </c>
      <c r="Q4" s="29" t="s">
        <v>30</v>
      </c>
      <c r="R4" s="30" t="s">
        <v>29</v>
      </c>
      <c r="T4" s="28" t="s">
        <v>28</v>
      </c>
      <c r="U4" s="29" t="s">
        <v>27</v>
      </c>
      <c r="V4" s="29" t="s">
        <v>26</v>
      </c>
      <c r="W4" s="29" t="s">
        <v>14</v>
      </c>
      <c r="X4" s="29" t="s">
        <v>25</v>
      </c>
      <c r="Y4" s="30" t="s">
        <v>24</v>
      </c>
      <c r="AA4" s="28" t="s">
        <v>23</v>
      </c>
      <c r="AB4" s="30" t="s">
        <v>12</v>
      </c>
    </row>
    <row r="5" spans="1:28" x14ac:dyDescent="0.3">
      <c r="B5" s="8">
        <v>124</v>
      </c>
      <c r="C5" s="8" t="s">
        <v>158</v>
      </c>
      <c r="D5" s="8" t="s">
        <v>52</v>
      </c>
      <c r="F5" s="9">
        <v>75</v>
      </c>
      <c r="G5" s="8">
        <v>75</v>
      </c>
      <c r="H5" s="8">
        <v>50</v>
      </c>
      <c r="I5" s="25">
        <f>SUM(F5:H5)</f>
        <v>200</v>
      </c>
      <c r="J5" s="8">
        <f>RANK(I5,$I$5:$I$6)</f>
        <v>2</v>
      </c>
      <c r="K5" s="7">
        <f>VLOOKUP(J5,'Points System'!$A$3:$B$53,2,FALSE)</f>
        <v>75</v>
      </c>
      <c r="M5" s="9">
        <v>79</v>
      </c>
      <c r="N5" s="8">
        <v>80</v>
      </c>
      <c r="O5" s="8">
        <v>76</v>
      </c>
      <c r="P5" s="25">
        <f>SUM(M5:O5)</f>
        <v>235</v>
      </c>
      <c r="Q5" s="8">
        <f>RANK(P5,$P$5:$P$6)</f>
        <v>2</v>
      </c>
      <c r="R5" s="7">
        <f>VLOOKUP(Q5,'Points System'!$A$3:$B$53,2,FALSE)</f>
        <v>75</v>
      </c>
      <c r="T5" s="9">
        <v>85</v>
      </c>
      <c r="U5" s="8">
        <v>87</v>
      </c>
      <c r="V5" s="8">
        <v>80</v>
      </c>
      <c r="W5" s="25">
        <f>SUM(T5:V5)</f>
        <v>252</v>
      </c>
      <c r="X5" s="8">
        <f>RANK(W5,$W$5:$W$6)</f>
        <v>2</v>
      </c>
      <c r="Y5" s="7">
        <f>VLOOKUP(X5,'Points System'!$A$3:$B$53,2,FALSE)</f>
        <v>75</v>
      </c>
      <c r="AA5" s="9">
        <f>K5+R5+Y5</f>
        <v>225</v>
      </c>
      <c r="AB5" s="7">
        <f>RANK(AA5,$AA$5:$AA$6)</f>
        <v>2</v>
      </c>
    </row>
    <row r="6" spans="1:28" ht="15" thickBot="1" x14ac:dyDescent="0.35">
      <c r="B6" s="8">
        <v>125</v>
      </c>
      <c r="C6" s="8" t="s">
        <v>159</v>
      </c>
      <c r="D6" s="8" t="s">
        <v>106</v>
      </c>
      <c r="F6" s="6">
        <v>80</v>
      </c>
      <c r="G6" s="5">
        <v>80</v>
      </c>
      <c r="H6" s="5">
        <v>82</v>
      </c>
      <c r="I6" s="34">
        <f t="shared" ref="I6" si="0">SUM(F6:H6)</f>
        <v>242</v>
      </c>
      <c r="J6" s="5">
        <f>RANK(I6,$I$5:$I$6)</f>
        <v>1</v>
      </c>
      <c r="K6" s="4">
        <f>VLOOKUP(J6,'Points System'!$A$3:$B$53,2,FALSE)</f>
        <v>100</v>
      </c>
      <c r="M6" s="6">
        <v>85</v>
      </c>
      <c r="N6" s="5">
        <v>82</v>
      </c>
      <c r="O6" s="5">
        <v>80</v>
      </c>
      <c r="P6" s="34">
        <f t="shared" ref="P6" si="1">SUM(M6:O6)</f>
        <v>247</v>
      </c>
      <c r="Q6" s="5">
        <f>RANK(P6,$P$5:$P$6)</f>
        <v>1</v>
      </c>
      <c r="R6" s="4">
        <f>VLOOKUP(Q6,'Points System'!$A$3:$B$53,2,FALSE)</f>
        <v>100</v>
      </c>
      <c r="T6" s="6">
        <v>90</v>
      </c>
      <c r="U6" s="5">
        <v>91</v>
      </c>
      <c r="V6" s="5">
        <v>90</v>
      </c>
      <c r="W6" s="34">
        <f t="shared" ref="W6" si="2">SUM(T6:V6)</f>
        <v>271</v>
      </c>
      <c r="X6" s="5">
        <f>RANK(W6,$W$5:$W$6)</f>
        <v>1</v>
      </c>
      <c r="Y6" s="4">
        <f>VLOOKUP(X6,'Points System'!$A$3:$B$53,2,FALSE)</f>
        <v>100</v>
      </c>
      <c r="AA6" s="6">
        <f t="shared" ref="AA6" si="3">K6+R6+Y6</f>
        <v>300</v>
      </c>
      <c r="AB6" s="4">
        <f>RANK(AA6,$AA$5:$AA$6)</f>
        <v>1</v>
      </c>
    </row>
    <row r="8" spans="1:28" ht="15" thickBot="1" x14ac:dyDescent="0.35"/>
    <row r="9" spans="1:28" x14ac:dyDescent="0.3">
      <c r="A9" s="92" t="s">
        <v>22</v>
      </c>
      <c r="B9" s="92"/>
      <c r="C9" s="92"/>
      <c r="D9" s="26"/>
      <c r="E9" s="26"/>
      <c r="F9" s="26"/>
      <c r="G9" s="26"/>
      <c r="H9" s="26"/>
      <c r="I9" s="26"/>
      <c r="J9" s="26"/>
      <c r="M9" s="12"/>
      <c r="U9" s="93" t="s">
        <v>21</v>
      </c>
      <c r="V9" s="94"/>
      <c r="W9" s="94"/>
      <c r="X9" s="95"/>
    </row>
    <row r="10" spans="1:28" x14ac:dyDescent="0.3">
      <c r="A10" s="26"/>
      <c r="B10" s="26" t="s">
        <v>20</v>
      </c>
      <c r="C10" s="26" t="s">
        <v>19</v>
      </c>
      <c r="D10" s="26" t="s">
        <v>18</v>
      </c>
      <c r="E10" s="26"/>
      <c r="F10" s="26" t="s">
        <v>17</v>
      </c>
      <c r="G10" s="26" t="s">
        <v>16</v>
      </c>
      <c r="H10" s="26" t="s">
        <v>15</v>
      </c>
      <c r="I10" s="26" t="s">
        <v>14</v>
      </c>
      <c r="J10" s="26" t="s">
        <v>12</v>
      </c>
      <c r="M10" s="12" t="s">
        <v>13</v>
      </c>
      <c r="U10" s="16" t="s">
        <v>12</v>
      </c>
      <c r="V10" s="15" t="s">
        <v>11</v>
      </c>
      <c r="W10" s="15" t="s">
        <v>12</v>
      </c>
      <c r="X10" s="14" t="s">
        <v>11</v>
      </c>
      <c r="Y10" s="13"/>
      <c r="Z10" s="13"/>
    </row>
    <row r="11" spans="1:28" x14ac:dyDescent="0.3">
      <c r="A11" s="8">
        <v>1</v>
      </c>
      <c r="B11" s="8">
        <v>125</v>
      </c>
      <c r="C11" s="8" t="s">
        <v>159</v>
      </c>
      <c r="D11" s="8" t="s">
        <v>106</v>
      </c>
      <c r="F11" s="8">
        <f>VLOOKUP($C11,$C$5:$AB$6,9,FALSE)</f>
        <v>100</v>
      </c>
      <c r="G11" s="8">
        <f>VLOOKUP($C11,$C$5:$AB$6,16,FALSE)</f>
        <v>100</v>
      </c>
      <c r="H11" s="8">
        <f>VLOOKUP($C11,$C$5:$AB$6,23,FALSE)</f>
        <v>100</v>
      </c>
      <c r="I11" s="25">
        <f>SUM(F11:H11)</f>
        <v>300</v>
      </c>
      <c r="J11" s="8">
        <f>RANK(I11,$I$11:$I$12)</f>
        <v>1</v>
      </c>
      <c r="M11" s="58">
        <f>I11-(VLOOKUP($C11,$C$5:$AB$6,25,FALSE))</f>
        <v>0</v>
      </c>
      <c r="U11" s="9">
        <v>1</v>
      </c>
      <c r="V11" s="8">
        <v>100</v>
      </c>
      <c r="W11" s="8">
        <v>26</v>
      </c>
      <c r="X11" s="7">
        <v>25</v>
      </c>
    </row>
    <row r="12" spans="1:28" x14ac:dyDescent="0.3">
      <c r="A12" s="8">
        <v>2</v>
      </c>
      <c r="B12" s="8">
        <v>124</v>
      </c>
      <c r="C12" s="8" t="s">
        <v>158</v>
      </c>
      <c r="D12" s="8" t="s">
        <v>52</v>
      </c>
      <c r="F12" s="8">
        <f>VLOOKUP($C12,$C$5:$AB$6,9,FALSE)</f>
        <v>75</v>
      </c>
      <c r="G12" s="8">
        <f>VLOOKUP($C12,$C$5:$AB$6,16,FALSE)</f>
        <v>75</v>
      </c>
      <c r="H12" s="8">
        <f>VLOOKUP($C12,$C$5:$AB$6,23,FALSE)</f>
        <v>75</v>
      </c>
      <c r="I12" s="25">
        <f>SUM(F12:H12)</f>
        <v>225</v>
      </c>
      <c r="J12" s="8">
        <f>RANK(I12,$I$11:$I$12)</f>
        <v>2</v>
      </c>
      <c r="M12" s="58">
        <f>I12-(VLOOKUP($C12,$C$5:$AB$6,25,FALSE))</f>
        <v>0</v>
      </c>
      <c r="U12" s="9">
        <v>2</v>
      </c>
      <c r="V12" s="8">
        <v>75</v>
      </c>
      <c r="W12" s="8">
        <v>27</v>
      </c>
      <c r="X12" s="7">
        <v>24</v>
      </c>
    </row>
    <row r="13" spans="1:28" x14ac:dyDescent="0.3">
      <c r="U13" s="9">
        <v>3</v>
      </c>
      <c r="V13" s="8">
        <v>65</v>
      </c>
      <c r="W13" s="8">
        <v>28</v>
      </c>
      <c r="X13" s="7">
        <v>23</v>
      </c>
    </row>
    <row r="14" spans="1:28" x14ac:dyDescent="0.3">
      <c r="A14" s="10" t="s">
        <v>10</v>
      </c>
      <c r="B14" s="10"/>
      <c r="C14" s="11">
        <v>2</v>
      </c>
      <c r="D14" s="10"/>
      <c r="E14" s="10"/>
      <c r="F14" s="10"/>
      <c r="U14" s="9">
        <v>4</v>
      </c>
      <c r="V14" s="8">
        <v>60</v>
      </c>
      <c r="W14" s="8">
        <v>29</v>
      </c>
      <c r="X14" s="7">
        <v>22</v>
      </c>
    </row>
    <row r="15" spans="1:28" x14ac:dyDescent="0.3">
      <c r="G15" s="3"/>
      <c r="U15" s="9">
        <v>5</v>
      </c>
      <c r="V15" s="8">
        <v>56</v>
      </c>
      <c r="W15" s="8">
        <v>30</v>
      </c>
      <c r="X15" s="7">
        <v>21</v>
      </c>
    </row>
    <row r="16" spans="1:28" x14ac:dyDescent="0.3">
      <c r="A16" s="96" t="str">
        <f>$A$1</f>
        <v>Minor Boys 10 Years</v>
      </c>
      <c r="B16" s="96"/>
      <c r="C16" s="96"/>
      <c r="D16" s="96"/>
      <c r="E16" s="29"/>
      <c r="U16" s="9">
        <v>6</v>
      </c>
      <c r="V16" s="8">
        <v>53</v>
      </c>
      <c r="W16" s="8">
        <v>31</v>
      </c>
      <c r="X16" s="7">
        <v>20</v>
      </c>
    </row>
    <row r="17" spans="1:24" x14ac:dyDescent="0.3">
      <c r="A17" s="8" t="s">
        <v>9</v>
      </c>
      <c r="B17" s="8">
        <v>125</v>
      </c>
      <c r="C17" s="8" t="s">
        <v>159</v>
      </c>
      <c r="D17" s="8" t="s">
        <v>106</v>
      </c>
      <c r="U17" s="9">
        <v>7</v>
      </c>
      <c r="V17" s="8">
        <v>50</v>
      </c>
      <c r="W17" s="8">
        <v>32</v>
      </c>
      <c r="X17" s="7">
        <v>19</v>
      </c>
    </row>
    <row r="18" spans="1:24" x14ac:dyDescent="0.3">
      <c r="A18" s="8" t="s">
        <v>0</v>
      </c>
      <c r="B18" s="8">
        <v>124</v>
      </c>
      <c r="C18" s="8" t="s">
        <v>158</v>
      </c>
      <c r="D18" s="8" t="s">
        <v>52</v>
      </c>
      <c r="U18" s="9">
        <v>8</v>
      </c>
      <c r="V18" s="8">
        <v>47</v>
      </c>
      <c r="W18" s="8">
        <v>33</v>
      </c>
      <c r="X18" s="7">
        <v>18</v>
      </c>
    </row>
    <row r="19" spans="1:24" x14ac:dyDescent="0.3">
      <c r="P19"/>
      <c r="U19" s="9">
        <v>9</v>
      </c>
      <c r="V19" s="8">
        <v>45</v>
      </c>
      <c r="W19" s="8">
        <v>34</v>
      </c>
      <c r="X19" s="7">
        <v>17</v>
      </c>
    </row>
    <row r="20" spans="1:24" x14ac:dyDescent="0.3">
      <c r="A20" s="24" t="s">
        <v>3</v>
      </c>
      <c r="B20" s="2"/>
      <c r="C20" s="2"/>
      <c r="D20" s="2"/>
      <c r="E20" s="2"/>
      <c r="N20"/>
      <c r="O20" s="32"/>
      <c r="P20"/>
      <c r="U20" s="9">
        <v>10</v>
      </c>
      <c r="V20" s="8">
        <v>43</v>
      </c>
      <c r="W20" s="8">
        <v>35</v>
      </c>
      <c r="X20" s="7">
        <v>16</v>
      </c>
    </row>
    <row r="21" spans="1:24" x14ac:dyDescent="0.3">
      <c r="A21" s="1" t="s">
        <v>2</v>
      </c>
      <c r="B21" s="2"/>
      <c r="C21" s="2"/>
      <c r="D21" s="2"/>
      <c r="E21" s="2"/>
      <c r="N21"/>
      <c r="O21" s="33"/>
      <c r="P21"/>
      <c r="U21" s="9">
        <v>11</v>
      </c>
      <c r="V21" s="8">
        <v>41</v>
      </c>
      <c r="W21" s="8">
        <v>36</v>
      </c>
      <c r="X21" s="7">
        <v>15</v>
      </c>
    </row>
    <row r="22" spans="1:24" ht="18" x14ac:dyDescent="0.35">
      <c r="A22" s="97" t="str">
        <f>$A$1</f>
        <v>Minor Boys 10 Years</v>
      </c>
      <c r="B22" s="97"/>
      <c r="C22" s="97"/>
      <c r="D22" s="97"/>
      <c r="E22" s="97"/>
      <c r="F22" s="97"/>
      <c r="N22"/>
      <c r="O22" s="31"/>
      <c r="U22" s="9">
        <v>12</v>
      </c>
      <c r="V22" s="8">
        <v>39</v>
      </c>
      <c r="W22" s="8">
        <v>37</v>
      </c>
      <c r="X22" s="7">
        <v>14</v>
      </c>
    </row>
    <row r="23" spans="1:24" ht="18" x14ac:dyDescent="0.35">
      <c r="A23" s="42" t="s">
        <v>0</v>
      </c>
      <c r="B23" s="42">
        <v>124</v>
      </c>
      <c r="C23" s="42" t="s">
        <v>158</v>
      </c>
      <c r="D23" s="42" t="s">
        <v>52</v>
      </c>
      <c r="E23" s="42"/>
      <c r="F23" s="43" t="s">
        <v>42</v>
      </c>
      <c r="H23" s="20"/>
      <c r="I23" s="21"/>
      <c r="K23" s="23"/>
      <c r="L23" s="23"/>
      <c r="U23" s="9">
        <v>13</v>
      </c>
      <c r="V23" s="8">
        <v>38</v>
      </c>
      <c r="W23" s="8">
        <v>38</v>
      </c>
      <c r="X23" s="7">
        <v>13</v>
      </c>
    </row>
    <row r="24" spans="1:24" ht="18" x14ac:dyDescent="0.35">
      <c r="A24" s="42"/>
      <c r="B24" s="55"/>
      <c r="C24" s="56"/>
      <c r="D24" s="56"/>
      <c r="E24" s="56"/>
      <c r="F24" s="42"/>
      <c r="H24" s="20"/>
      <c r="I24" s="21"/>
      <c r="J24" s="21"/>
      <c r="U24" s="9">
        <v>14</v>
      </c>
      <c r="V24" s="8">
        <v>37</v>
      </c>
      <c r="W24" s="8">
        <v>39</v>
      </c>
      <c r="X24" s="7">
        <v>12</v>
      </c>
    </row>
    <row r="25" spans="1:24" ht="18" x14ac:dyDescent="0.35">
      <c r="A25" s="43" t="s">
        <v>131</v>
      </c>
      <c r="B25" s="42"/>
      <c r="C25" s="42"/>
      <c r="D25" s="42"/>
      <c r="E25" s="42"/>
      <c r="F25" s="42"/>
      <c r="H25" s="20"/>
      <c r="I25" s="21"/>
      <c r="J25" s="21"/>
      <c r="U25" s="9">
        <v>15</v>
      </c>
      <c r="V25" s="8">
        <v>36</v>
      </c>
      <c r="W25" s="8">
        <v>40</v>
      </c>
      <c r="X25" s="7">
        <v>11</v>
      </c>
    </row>
    <row r="26" spans="1:24" ht="18" x14ac:dyDescent="0.35">
      <c r="A26" s="42" t="s">
        <v>9</v>
      </c>
      <c r="B26" s="42">
        <v>125</v>
      </c>
      <c r="C26" s="42" t="s">
        <v>159</v>
      </c>
      <c r="D26" s="42" t="s">
        <v>106</v>
      </c>
      <c r="E26" s="42"/>
      <c r="F26" s="43" t="s">
        <v>42</v>
      </c>
      <c r="H26" s="20"/>
      <c r="I26" s="21"/>
      <c r="J26" s="21"/>
      <c r="U26" s="9">
        <v>16</v>
      </c>
      <c r="V26" s="8">
        <v>35</v>
      </c>
      <c r="W26" s="8">
        <v>41</v>
      </c>
      <c r="X26" s="7">
        <v>10</v>
      </c>
    </row>
    <row r="27" spans="1:24" ht="18" x14ac:dyDescent="0.35">
      <c r="A27" s="42"/>
      <c r="B27" s="42"/>
      <c r="C27" s="42"/>
      <c r="D27" s="42"/>
      <c r="E27" s="42"/>
      <c r="F27" s="42"/>
      <c r="G27"/>
      <c r="H27" s="20"/>
      <c r="I27" s="21"/>
      <c r="J27" s="21"/>
      <c r="U27" s="9">
        <v>17</v>
      </c>
      <c r="V27" s="8">
        <v>34</v>
      </c>
      <c r="W27" s="8">
        <v>42</v>
      </c>
      <c r="X27" s="7">
        <v>9</v>
      </c>
    </row>
    <row r="28" spans="1:24" ht="18" x14ac:dyDescent="0.35">
      <c r="A28" s="43" t="s">
        <v>49</v>
      </c>
      <c r="B28" s="42"/>
      <c r="C28" s="42"/>
      <c r="D28" s="42"/>
      <c r="E28" s="42"/>
      <c r="F28" s="42"/>
      <c r="H28" s="20"/>
      <c r="I28" s="21"/>
      <c r="J28" s="21"/>
      <c r="U28" s="9">
        <v>18</v>
      </c>
      <c r="V28" s="8">
        <v>33</v>
      </c>
      <c r="W28" s="8">
        <v>43</v>
      </c>
      <c r="X28" s="7">
        <v>8</v>
      </c>
    </row>
    <row r="29" spans="1:24" ht="18" x14ac:dyDescent="0.35">
      <c r="A29" s="41"/>
      <c r="B29" s="42" t="s">
        <v>207</v>
      </c>
      <c r="C29" s="42"/>
      <c r="D29" s="42"/>
      <c r="E29" s="42"/>
      <c r="F29" s="42"/>
      <c r="U29" s="9">
        <v>19</v>
      </c>
      <c r="V29" s="8">
        <v>32</v>
      </c>
      <c r="W29" s="8">
        <v>44</v>
      </c>
      <c r="X29" s="7">
        <v>7</v>
      </c>
    </row>
    <row r="30" spans="1:24" ht="18" x14ac:dyDescent="0.35">
      <c r="A30" s="42"/>
      <c r="B30" s="42" t="s">
        <v>208</v>
      </c>
      <c r="C30" s="42"/>
      <c r="D30" s="42"/>
      <c r="E30" s="42"/>
      <c r="F30" s="42"/>
      <c r="U30" s="9">
        <v>20</v>
      </c>
      <c r="V30" s="8">
        <v>31</v>
      </c>
      <c r="W30" s="8">
        <v>45</v>
      </c>
      <c r="X30" s="7">
        <v>6</v>
      </c>
    </row>
    <row r="31" spans="1:24" ht="18" x14ac:dyDescent="0.35">
      <c r="A31" s="42"/>
      <c r="B31" s="42" t="s">
        <v>209</v>
      </c>
      <c r="C31" s="42"/>
      <c r="D31" s="42"/>
      <c r="E31" s="42"/>
      <c r="F31" s="42"/>
      <c r="U31" s="9">
        <v>21</v>
      </c>
      <c r="V31" s="8">
        <v>30</v>
      </c>
      <c r="W31" s="8">
        <v>46</v>
      </c>
      <c r="X31" s="7">
        <v>5</v>
      </c>
    </row>
    <row r="32" spans="1:24" ht="18" x14ac:dyDescent="0.35">
      <c r="A32" s="42"/>
      <c r="B32" s="42"/>
      <c r="C32" s="42"/>
      <c r="D32" s="42"/>
      <c r="E32" s="42"/>
      <c r="F32" s="42"/>
      <c r="U32" s="9">
        <v>22</v>
      </c>
      <c r="V32" s="8">
        <v>29</v>
      </c>
      <c r="W32" s="8">
        <v>47</v>
      </c>
      <c r="X32" s="7">
        <v>4</v>
      </c>
    </row>
    <row r="33" spans="1:24" ht="18" x14ac:dyDescent="0.35">
      <c r="A33" s="42"/>
      <c r="B33" s="44" t="s">
        <v>42</v>
      </c>
      <c r="C33" s="44" t="s">
        <v>43</v>
      </c>
      <c r="D33" s="42"/>
      <c r="E33" s="42"/>
      <c r="F33" s="42"/>
      <c r="U33" s="9">
        <v>23</v>
      </c>
      <c r="V33" s="8">
        <v>28</v>
      </c>
      <c r="W33" s="8">
        <v>48</v>
      </c>
      <c r="X33" s="7">
        <v>3</v>
      </c>
    </row>
    <row r="34" spans="1:24" x14ac:dyDescent="0.3">
      <c r="U34" s="9">
        <v>24</v>
      </c>
      <c r="V34" s="8">
        <v>27</v>
      </c>
      <c r="W34" s="8">
        <v>49</v>
      </c>
      <c r="X34" s="7">
        <v>2</v>
      </c>
    </row>
    <row r="35" spans="1:24" ht="15" thickBot="1" x14ac:dyDescent="0.35">
      <c r="U35" s="6">
        <v>25</v>
      </c>
      <c r="V35" s="5">
        <v>26</v>
      </c>
      <c r="W35" s="5">
        <v>50</v>
      </c>
      <c r="X35" s="4">
        <v>1</v>
      </c>
    </row>
  </sheetData>
  <autoFilter ref="B10:J12" xr:uid="{E455DF7E-BFA7-46B0-BF24-205FFB8414A8}">
    <sortState xmlns:xlrd2="http://schemas.microsoft.com/office/spreadsheetml/2017/richdata2" ref="B11:J12">
      <sortCondition ref="J10:J12"/>
    </sortState>
  </autoFilter>
  <mergeCells count="11">
    <mergeCell ref="F2:K2"/>
    <mergeCell ref="M2:R2"/>
    <mergeCell ref="T2:Y2"/>
    <mergeCell ref="F3:K3"/>
    <mergeCell ref="M3:R3"/>
    <mergeCell ref="T3:Y3"/>
    <mergeCell ref="AA3:AB3"/>
    <mergeCell ref="A9:C9"/>
    <mergeCell ref="U9:X9"/>
    <mergeCell ref="A16:D16"/>
    <mergeCell ref="A22:F22"/>
  </mergeCells>
  <conditionalFormatting sqref="I5:J6">
    <cfRule type="duplicateValues" dxfId="11" priority="29"/>
  </conditionalFormatting>
  <conditionalFormatting sqref="I11:J12">
    <cfRule type="duplicateValues" dxfId="10" priority="34"/>
  </conditionalFormatting>
  <conditionalFormatting sqref="P5:Q6">
    <cfRule type="duplicateValues" dxfId="9" priority="31"/>
  </conditionalFormatting>
  <conditionalFormatting sqref="W5:X6">
    <cfRule type="duplicateValues" dxfId="8" priority="33"/>
  </conditionalFormatting>
  <printOptions gridLines="1"/>
  <pageMargins left="0.7" right="0.7" top="0.75" bottom="0.75" header="0.3" footer="0.3"/>
  <pageSetup paperSize="9" scale="73" orientation="portrait" r:id="rId1"/>
  <headerFooter alignWithMargins="0">
    <oddHeader>&amp;C2022 WA STATE SOLO CHAMPIONSHIP</oddHeader>
  </headerFooter>
  <colBreaks count="2" manualBreakCount="2">
    <brk id="12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Results</vt:lpstr>
      <vt:lpstr>Teachers</vt:lpstr>
      <vt:lpstr>Judges</vt:lpstr>
      <vt:lpstr>Sub-Minor Mixed 5 Years &amp; Under</vt:lpstr>
      <vt:lpstr>Sub-Minor Mixed 6 Years</vt:lpstr>
      <vt:lpstr>Sub-Minor Girls 7 Years &amp; Under</vt:lpstr>
      <vt:lpstr>Sub-Minor Girls 8 Years</vt:lpstr>
      <vt:lpstr>Minor Girls 9 Years</vt:lpstr>
      <vt:lpstr>Minor Boys 10 Years</vt:lpstr>
      <vt:lpstr>Minor Girls 10 years</vt:lpstr>
      <vt:lpstr>Junior Girls 11 Years</vt:lpstr>
      <vt:lpstr>Points System</vt:lpstr>
      <vt:lpstr>'Junior Girls 11 Years'!Print_Area</vt:lpstr>
      <vt:lpstr>'Minor Boys 10 Years'!Print_Area</vt:lpstr>
      <vt:lpstr>'Minor Girls 10 years'!Print_Area</vt:lpstr>
      <vt:lpstr>'Minor Girls 9 Years'!Print_Area</vt:lpstr>
      <vt:lpstr>'Sub-Minor Girls 7 Years &amp; Under'!Print_Area</vt:lpstr>
      <vt:lpstr>'Sub-Minor Girls 8 Years'!Print_Area</vt:lpstr>
      <vt:lpstr>'Sub-Minor Mixed 5 Years &amp; Under'!Print_Area</vt:lpstr>
      <vt:lpstr>'Sub-Minor Mixed 6 Years'!Print_Area</vt:lpstr>
      <vt:lpstr>'Junior Girls 11 Years'!Print_Titles</vt:lpstr>
      <vt:lpstr>'Minor Boys 10 Years'!Print_Titles</vt:lpstr>
      <vt:lpstr>'Minor Girls 10 years'!Print_Titles</vt:lpstr>
      <vt:lpstr>'Minor Girls 9 Years'!Print_Titles</vt:lpstr>
      <vt:lpstr>'Sub-Minor Girls 7 Years &amp; Under'!Print_Titles</vt:lpstr>
      <vt:lpstr>'Sub-Minor Girls 8 Years'!Print_Titles</vt:lpstr>
      <vt:lpstr>'Sub-Minor Mixed 5 Years &amp; Under'!Print_Titles</vt:lpstr>
      <vt:lpstr>'Sub-Minor Mixed 6 Years'!Print_Titles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Leigh-Ayn</dc:creator>
  <cp:lastModifiedBy>Margaret Dempsey</cp:lastModifiedBy>
  <cp:lastPrinted>2023-08-09T09:30:36Z</cp:lastPrinted>
  <dcterms:created xsi:type="dcterms:W3CDTF">2009-07-28T06:13:23Z</dcterms:created>
  <dcterms:modified xsi:type="dcterms:W3CDTF">2023-08-09T09:33:07Z</dcterms:modified>
</cp:coreProperties>
</file>